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carmela/Desktop/Archivio /Interreg Ipa South Adriatic 2021-2027/1. Programme Communication 2021 2027/4. NEW WEB SITE/Progetti approvati/"/>
    </mc:Choice>
  </mc:AlternateContent>
  <xr:revisionPtr revIDLastSave="0" documentId="13_ncr:1_{F7B1C1E7-D56D-2642-B290-33BD32D16E50}" xr6:coauthVersionLast="43" xr6:coauthVersionMax="43" xr10:uidLastSave="{00000000-0000-0000-0000-000000000000}"/>
  <bookViews>
    <workbookView xWindow="0" yWindow="500" windowWidth="28800" windowHeight="16000" activeTab="2" xr2:uid="{00000000-000D-0000-FFFF-FFFF00000000}"/>
  </bookViews>
  <sheets>
    <sheet name="Legenda_art_49_CPR" sheetId="2" r:id="rId1"/>
    <sheet name="Dates_IC" sheetId="3" state="hidden" r:id="rId2"/>
    <sheet name="List of all approved projects" sheetId="1" r:id="rId3"/>
    <sheet name="Description" sheetId="4" state="hidden" r:id="rId4"/>
    <sheet name="Small Scales Projects" sheetId="8" r:id="rId5"/>
    <sheet name="Strategic Projects" sheetId="9" r:id="rId6"/>
    <sheet name="Standard Projects" sheetId="10" r:id="rId7"/>
  </sheets>
  <definedNames>
    <definedName name="_xlnm._FilterDatabase" localSheetId="1" hidden="1">Dates_IC!$A$2:$D$414</definedName>
    <definedName name="_xlnm._FilterDatabase" localSheetId="2" hidden="1">'List of all approved projects'!$A$2:$O$413</definedName>
    <definedName name="_xlnm._FilterDatabase" localSheetId="4" hidden="1">'Small Scales Projects'!$A$2:$O$150</definedName>
    <definedName name="_xlnm._FilterDatabase" localSheetId="6" hidden="1">'Standard Projects'!$A$2:$O$232</definedName>
    <definedName name="_xlnm._FilterDatabase" localSheetId="5" hidden="1">'Strategic Projects'!$A$2:$O$32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34" i="10" l="1"/>
  <c r="C234" i="10" s="1"/>
  <c r="O54" i="10"/>
  <c r="O211" i="10"/>
  <c r="O38" i="10"/>
  <c r="O77" i="10"/>
  <c r="O59" i="10"/>
  <c r="O83" i="10"/>
  <c r="O88" i="10"/>
  <c r="O99" i="10"/>
  <c r="O104" i="10"/>
  <c r="O115" i="10"/>
  <c r="O119" i="10"/>
  <c r="O123" i="10"/>
  <c r="O127" i="10"/>
  <c r="O132" i="10"/>
  <c r="O136" i="10"/>
  <c r="O147" i="10"/>
  <c r="O163" i="10"/>
  <c r="O167" i="10"/>
  <c r="O71" i="10"/>
  <c r="O142" i="10"/>
  <c r="O157" i="10"/>
  <c r="O171" i="10"/>
  <c r="O177" i="10"/>
  <c r="O182" i="10"/>
  <c r="O188" i="10"/>
  <c r="O199" i="10"/>
  <c r="O194" i="10"/>
  <c r="O215" i="10"/>
  <c r="O226" i="10"/>
  <c r="O220" i="10"/>
  <c r="O205" i="10"/>
  <c r="O151" i="10"/>
  <c r="O109" i="10"/>
  <c r="O93" i="10"/>
  <c r="O65" i="10"/>
  <c r="O48" i="10"/>
  <c r="O42" i="10"/>
  <c r="O32" i="10"/>
  <c r="O26" i="10"/>
  <c r="O20" i="10"/>
  <c r="O14" i="10"/>
  <c r="O9" i="10"/>
  <c r="O3" i="10"/>
  <c r="N232" i="10"/>
  <c r="B251" i="10"/>
  <c r="B250" i="10"/>
  <c r="B249" i="10"/>
  <c r="B246" i="10"/>
  <c r="B245" i="10"/>
  <c r="B244" i="10"/>
  <c r="B243" i="10"/>
  <c r="B242" i="10"/>
  <c r="B248" i="10"/>
  <c r="C248" i="10" s="1"/>
  <c r="B241" i="10"/>
  <c r="C241" i="10" s="1"/>
  <c r="B239" i="10"/>
  <c r="B238" i="10"/>
  <c r="B237" i="10"/>
  <c r="B236" i="10"/>
  <c r="B235" i="10"/>
  <c r="E226" i="10"/>
  <c r="E109" i="10"/>
  <c r="E3" i="10"/>
  <c r="E65" i="10"/>
  <c r="E32" i="10"/>
  <c r="E188" i="10"/>
  <c r="E199" i="10"/>
  <c r="E38" i="10"/>
  <c r="E127" i="10"/>
  <c r="E99" i="10"/>
  <c r="E20" i="10"/>
  <c r="E14" i="10"/>
  <c r="E171" i="10"/>
  <c r="E157" i="10"/>
  <c r="E142" i="10"/>
  <c r="E71" i="10"/>
  <c r="E167" i="10"/>
  <c r="E93" i="10"/>
  <c r="E77" i="10"/>
  <c r="E115" i="10"/>
  <c r="E83" i="10"/>
  <c r="E182" i="10"/>
  <c r="E177" i="10"/>
  <c r="E42" i="10"/>
  <c r="E88" i="10"/>
  <c r="E194" i="10"/>
  <c r="E215" i="10"/>
  <c r="E147" i="10"/>
  <c r="E9" i="10"/>
  <c r="E59" i="10"/>
  <c r="E220" i="10"/>
  <c r="E48" i="10"/>
  <c r="E119" i="10"/>
  <c r="E205" i="10"/>
  <c r="E54" i="10"/>
  <c r="E26" i="10"/>
  <c r="E151" i="10"/>
  <c r="E136" i="10"/>
  <c r="E132" i="10"/>
  <c r="E163" i="10"/>
  <c r="E123" i="10"/>
  <c r="E104" i="10"/>
  <c r="E211" i="10"/>
  <c r="O14" i="9"/>
  <c r="O22" i="9"/>
  <c r="O8" i="9"/>
  <c r="O3" i="9"/>
  <c r="O28" i="9"/>
  <c r="N33" i="9"/>
  <c r="B47" i="9"/>
  <c r="B46" i="9"/>
  <c r="B45" i="9"/>
  <c r="B44" i="9"/>
  <c r="B43" i="9"/>
  <c r="B40" i="9"/>
  <c r="B39" i="9"/>
  <c r="B38" i="9"/>
  <c r="B37" i="9"/>
  <c r="B36" i="9"/>
  <c r="B35" i="9"/>
  <c r="C35" i="9" s="1"/>
  <c r="B52" i="9"/>
  <c r="B51" i="9"/>
  <c r="B50" i="9"/>
  <c r="B49" i="9"/>
  <c r="C49" i="9" s="1"/>
  <c r="B42" i="9"/>
  <c r="C42" i="9" s="1"/>
  <c r="E8" i="9"/>
  <c r="E3" i="9"/>
  <c r="E14" i="9"/>
  <c r="E22" i="9"/>
  <c r="E28" i="9"/>
  <c r="O112" i="8"/>
  <c r="O119" i="8"/>
  <c r="O85" i="8"/>
  <c r="O50" i="8"/>
  <c r="O35" i="8"/>
  <c r="O20" i="8"/>
  <c r="O15" i="8"/>
  <c r="O45" i="8"/>
  <c r="O11" i="8"/>
  <c r="O42" i="8"/>
  <c r="O71" i="8"/>
  <c r="O91" i="8"/>
  <c r="O100" i="8"/>
  <c r="O109" i="8"/>
  <c r="O82" i="8"/>
  <c r="O115" i="8"/>
  <c r="B171" i="8"/>
  <c r="C171" i="8" s="1"/>
  <c r="B174" i="8"/>
  <c r="B173" i="8"/>
  <c r="B172" i="8"/>
  <c r="B162" i="8"/>
  <c r="B161" i="8"/>
  <c r="B160" i="8"/>
  <c r="B159" i="8"/>
  <c r="B158" i="8"/>
  <c r="B157" i="8"/>
  <c r="C157" i="8" s="1"/>
  <c r="B164" i="8"/>
  <c r="C164" i="8" s="1"/>
  <c r="B166" i="8"/>
  <c r="B167" i="8"/>
  <c r="B168" i="8"/>
  <c r="B169" i="8"/>
  <c r="B165" i="8"/>
  <c r="N155" i="8"/>
  <c r="O151" i="8"/>
  <c r="O133" i="8"/>
  <c r="O137" i="8"/>
  <c r="O141" i="8"/>
  <c r="O146" i="8"/>
  <c r="O128" i="8"/>
  <c r="O125" i="8"/>
  <c r="O121" i="8"/>
  <c r="O105" i="8"/>
  <c r="O96" i="8"/>
  <c r="O87" i="8"/>
  <c r="O78" i="8"/>
  <c r="O74" i="8"/>
  <c r="O67" i="8"/>
  <c r="O63" i="8"/>
  <c r="O59" i="8"/>
  <c r="O55" i="8"/>
  <c r="O38" i="8"/>
  <c r="O31" i="8"/>
  <c r="O27" i="8"/>
  <c r="O23" i="8"/>
  <c r="O7" i="8"/>
  <c r="O3" i="8"/>
  <c r="E31" i="8"/>
  <c r="E82" i="8"/>
  <c r="E7" i="8"/>
  <c r="E125" i="8"/>
  <c r="E63" i="8"/>
  <c r="E71" i="8"/>
  <c r="E42" i="8"/>
  <c r="E3" i="8"/>
  <c r="E38" i="8"/>
  <c r="E112" i="8"/>
  <c r="E35" i="8"/>
  <c r="E85" i="8"/>
  <c r="E105" i="8"/>
  <c r="E50" i="8"/>
  <c r="E59" i="8"/>
  <c r="E115" i="8"/>
  <c r="E87" i="8"/>
  <c r="E15" i="8"/>
  <c r="E20" i="8"/>
  <c r="E133" i="8"/>
  <c r="E109" i="8"/>
  <c r="E11" i="8"/>
  <c r="E100" i="8"/>
  <c r="E146" i="8"/>
  <c r="E141" i="8"/>
  <c r="E23" i="8"/>
  <c r="E55" i="8"/>
  <c r="E91" i="8"/>
  <c r="E74" i="8"/>
  <c r="E45" i="8"/>
  <c r="E128" i="8"/>
  <c r="E121" i="8"/>
  <c r="E27" i="8"/>
  <c r="E96" i="8"/>
  <c r="E67" i="8"/>
  <c r="E151" i="8"/>
  <c r="E78" i="8"/>
  <c r="E137" i="8"/>
  <c r="E119" i="8"/>
  <c r="O232" i="10" l="1"/>
  <c r="C239" i="10"/>
  <c r="C238" i="10"/>
  <c r="C251" i="10"/>
  <c r="C235" i="10"/>
  <c r="C244" i="10"/>
  <c r="C249" i="10"/>
  <c r="C236" i="10"/>
  <c r="C245" i="10"/>
  <c r="C250" i="10"/>
  <c r="C242" i="10"/>
  <c r="C243" i="10"/>
  <c r="C237" i="10"/>
  <c r="C246" i="10"/>
  <c r="O33" i="9"/>
  <c r="C39" i="9"/>
  <c r="C40" i="9"/>
  <c r="C36" i="9"/>
  <c r="C37" i="9"/>
  <c r="C38" i="9"/>
  <c r="C51" i="9"/>
  <c r="C52" i="9"/>
  <c r="C44" i="9"/>
  <c r="C43" i="9"/>
  <c r="C45" i="9"/>
  <c r="C46" i="9"/>
  <c r="C50" i="9"/>
  <c r="C47" i="9"/>
  <c r="O155" i="8"/>
  <c r="C161" i="8"/>
  <c r="C162" i="8"/>
  <c r="C158" i="8"/>
  <c r="C159" i="8"/>
  <c r="C160" i="8"/>
  <c r="C172" i="8"/>
  <c r="C165" i="8"/>
  <c r="C174" i="8"/>
  <c r="C166" i="8"/>
  <c r="C167" i="8"/>
  <c r="C173" i="8"/>
  <c r="C168" i="8"/>
  <c r="C169" i="8"/>
  <c r="E29" i="1"/>
  <c r="E25" i="1"/>
  <c r="E21" i="1"/>
  <c r="E408" i="1"/>
  <c r="E402" i="1"/>
  <c r="E396" i="1"/>
  <c r="E390" i="1"/>
  <c r="E384" i="1"/>
  <c r="E378" i="1"/>
  <c r="E372" i="1"/>
  <c r="E368" i="1"/>
  <c r="E363" i="1"/>
  <c r="E358" i="1"/>
  <c r="E352" i="1"/>
  <c r="E346" i="1"/>
  <c r="E340" i="1"/>
  <c r="E334" i="1"/>
  <c r="E329" i="1"/>
  <c r="E323" i="1"/>
  <c r="E319" i="1"/>
  <c r="E313" i="1"/>
  <c r="E307" i="1"/>
  <c r="E303" i="1"/>
  <c r="E298" i="1"/>
  <c r="E292" i="1"/>
  <c r="E287" i="1"/>
  <c r="E281" i="1"/>
  <c r="E276" i="1"/>
  <c r="E271" i="1"/>
  <c r="E266" i="1"/>
  <c r="E262" i="1"/>
  <c r="E257" i="1"/>
  <c r="E251" i="1"/>
  <c r="E245" i="1"/>
  <c r="E239" i="1"/>
  <c r="E235" i="1"/>
  <c r="E229" i="1"/>
  <c r="E224" i="1"/>
  <c r="E218" i="1"/>
  <c r="E212" i="1"/>
  <c r="E206" i="1"/>
  <c r="E202" i="1"/>
  <c r="E198" i="1"/>
  <c r="E194" i="1"/>
  <c r="E189" i="1"/>
  <c r="E185" i="1"/>
  <c r="E179" i="1"/>
  <c r="E174" i="1"/>
  <c r="E166" i="1"/>
  <c r="E160" i="1"/>
  <c r="E155" i="1"/>
  <c r="E151" i="1"/>
  <c r="E148" i="1"/>
  <c r="E144" i="1"/>
  <c r="E141" i="1"/>
  <c r="E137" i="1"/>
  <c r="E134" i="1"/>
  <c r="E131" i="1"/>
  <c r="E127" i="1"/>
  <c r="E123" i="1"/>
  <c r="E120" i="1"/>
  <c r="E117" i="1"/>
  <c r="E115" i="1"/>
  <c r="E111" i="1"/>
  <c r="E106" i="1"/>
  <c r="E102" i="1"/>
  <c r="E98" i="1"/>
  <c r="E94" i="1"/>
  <c r="E89" i="1"/>
  <c r="E86" i="1"/>
  <c r="E82" i="1"/>
  <c r="E79" i="1"/>
  <c r="E75" i="1"/>
  <c r="E70" i="1"/>
  <c r="E65" i="1"/>
  <c r="E56" i="1"/>
  <c r="E60" i="1"/>
  <c r="E52" i="1"/>
  <c r="E47" i="1"/>
  <c r="E43" i="1"/>
  <c r="E33" i="1"/>
  <c r="E38" i="1"/>
  <c r="E17" i="1"/>
  <c r="E13" i="1"/>
  <c r="E9" i="1"/>
  <c r="N414" i="1"/>
  <c r="E5" i="1" l="1"/>
  <c r="E3" i="1"/>
  <c r="O5" i="1" l="1"/>
  <c r="O9" i="1"/>
  <c r="O13" i="1"/>
  <c r="O17" i="1"/>
  <c r="O21" i="1"/>
  <c r="O25" i="1"/>
  <c r="O29" i="1"/>
  <c r="O33" i="1"/>
  <c r="O38" i="1"/>
  <c r="O43" i="1"/>
  <c r="O47" i="1"/>
  <c r="O52" i="1"/>
  <c r="O56" i="1"/>
  <c r="O60" i="1"/>
  <c r="O65" i="1"/>
  <c r="O70" i="1"/>
  <c r="O75" i="1"/>
  <c r="O79" i="1"/>
  <c r="O82" i="1"/>
  <c r="O86" i="1"/>
  <c r="O89" i="1"/>
  <c r="O94" i="1"/>
  <c r="O98" i="1"/>
  <c r="O102" i="1"/>
  <c r="O106" i="1"/>
  <c r="O111" i="1"/>
  <c r="O115" i="1"/>
  <c r="O117" i="1"/>
  <c r="O120" i="1"/>
  <c r="O123" i="1"/>
  <c r="O127" i="1"/>
  <c r="O131" i="1"/>
  <c r="O134" i="1"/>
  <c r="O137" i="1"/>
  <c r="O141" i="1"/>
  <c r="O144" i="1"/>
  <c r="O148" i="1"/>
  <c r="O151" i="1"/>
  <c r="O155" i="1"/>
  <c r="O160" i="1"/>
  <c r="O166" i="1"/>
  <c r="O174" i="1"/>
  <c r="O179" i="1"/>
  <c r="O185" i="1"/>
  <c r="O189" i="1"/>
  <c r="O194" i="1"/>
  <c r="O198" i="1"/>
  <c r="O202" i="1"/>
  <c r="O206" i="1"/>
  <c r="O212" i="1"/>
  <c r="O218" i="1"/>
  <c r="O224" i="1"/>
  <c r="O229" i="1"/>
  <c r="O235" i="1"/>
  <c r="O239" i="1"/>
  <c r="O245" i="1"/>
  <c r="O251" i="1"/>
  <c r="O257" i="1"/>
  <c r="O262" i="1"/>
  <c r="O266" i="1"/>
  <c r="O271" i="1"/>
  <c r="O276" i="1"/>
  <c r="O281" i="1"/>
  <c r="O287" i="1"/>
  <c r="O292" i="1"/>
  <c r="O298" i="1"/>
  <c r="O303" i="1"/>
  <c r="O307" i="1"/>
  <c r="O313" i="1"/>
  <c r="O319" i="1"/>
  <c r="O323" i="1"/>
  <c r="O329" i="1"/>
  <c r="O334" i="1"/>
  <c r="O340" i="1"/>
  <c r="O346" i="1"/>
  <c r="O352" i="1"/>
  <c r="O358" i="1"/>
  <c r="O363" i="1"/>
  <c r="O368" i="1"/>
  <c r="O372" i="1"/>
  <c r="O378" i="1"/>
  <c r="O384" i="1"/>
  <c r="O390" i="1"/>
  <c r="O396" i="1"/>
  <c r="O402" i="1"/>
  <c r="O408" i="1"/>
  <c r="O3" i="1"/>
  <c r="O414" i="1" l="1"/>
  <c r="B437" i="1"/>
  <c r="B438" i="1"/>
  <c r="B436" i="1" l="1"/>
  <c r="B435" i="1"/>
  <c r="C435" i="1" s="1"/>
  <c r="B433" i="1"/>
  <c r="B432" i="1"/>
  <c r="B431" i="1"/>
  <c r="B430" i="1"/>
  <c r="C430" i="1" s="1"/>
  <c r="B428" i="1"/>
  <c r="B427" i="1"/>
  <c r="B426" i="1"/>
  <c r="B425" i="1"/>
  <c r="B424" i="1"/>
  <c r="B421" i="1"/>
  <c r="B420" i="1"/>
  <c r="B419" i="1"/>
  <c r="B418" i="1"/>
  <c r="B417" i="1"/>
  <c r="B423" i="1"/>
  <c r="C437" i="1" s="1"/>
  <c r="C427" i="1" l="1"/>
  <c r="C432" i="1"/>
  <c r="C426" i="1"/>
  <c r="C431" i="1"/>
  <c r="C436" i="1"/>
  <c r="C425" i="1"/>
  <c r="C423" i="1"/>
  <c r="C433" i="1"/>
  <c r="C438" i="1"/>
  <c r="C428" i="1"/>
  <c r="C424" i="1"/>
  <c r="B416" i="1" l="1"/>
  <c r="C416" i="1" s="1"/>
  <c r="C420" i="1" l="1"/>
  <c r="C418" i="1"/>
  <c r="C419" i="1"/>
  <c r="C417" i="1"/>
  <c r="C4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Ospite</author>
  </authors>
  <commentList>
    <comment ref="B416" authorId="0" shapeId="0" xr:uid="{00000000-0006-0000-0200-000001000000}">
      <text>
        <r>
          <rPr>
            <b/>
            <sz val="9"/>
            <color indexed="81"/>
            <rFont val="Tahoma"/>
            <family val="2"/>
          </rPr>
          <t xml:space="preserve">Squeo:
</t>
        </r>
        <r>
          <rPr>
            <sz val="9"/>
            <color indexed="81"/>
            <rFont val="Tahoma"/>
            <family val="2"/>
          </rPr>
          <t>5 Strategici
39 Small (escluso EFFORG perché revocato)
43 Standard (che non ha progetti "PA 5")
Tot.: 87</t>
        </r>
      </text>
    </comment>
  </commentList>
</comments>
</file>

<file path=xl/sharedStrings.xml><?xml version="1.0" encoding="utf-8"?>
<sst xmlns="http://schemas.openxmlformats.org/spreadsheetml/2006/main" count="9312" uniqueCount="834">
  <si>
    <t>Call name</t>
  </si>
  <si>
    <t>Project id (automatically created)</t>
  </si>
  <si>
    <t>Project acronym</t>
  </si>
  <si>
    <t>Project title</t>
  </si>
  <si>
    <t>Specific objective</t>
  </si>
  <si>
    <t>Specific objective official code</t>
  </si>
  <si>
    <t>Partner role</t>
  </si>
  <si>
    <t>Name of the organisation in original language</t>
  </si>
  <si>
    <t>Partner main address - Country</t>
  </si>
  <si>
    <t>Partner main address - NUTS 3</t>
  </si>
  <si>
    <t>IPA III CBC % Rate</t>
  </si>
  <si>
    <t>Total eligible budget</t>
  </si>
  <si>
    <t>Capitalisation Small-Scale Projects</t>
  </si>
  <si>
    <t>SA-0100002</t>
  </si>
  <si>
    <t xml:space="preserve">A.C.T. </t>
  </si>
  <si>
    <t>A.C.T. "Anti-corruption in tenders"</t>
  </si>
  <si>
    <t>S.O.5.1</t>
  </si>
  <si>
    <t>ISO6.2</t>
  </si>
  <si>
    <t>Lead partner</t>
  </si>
  <si>
    <t>UNICA SOCIETA' COOPERATIVA</t>
  </si>
  <si>
    <t>Italia (IT)</t>
  </si>
  <si>
    <t>Lecce (ITF45)</t>
  </si>
  <si>
    <t>Partner</t>
  </si>
  <si>
    <t>QZHDI- Qendra Zhvillimit dhe Demokratizimit te Institucioneve</t>
  </si>
  <si>
    <t>Shqipëria (AL)</t>
  </si>
  <si>
    <t>Tiranë (AL022)</t>
  </si>
  <si>
    <t>SA-0100003</t>
  </si>
  <si>
    <t>P.U.M.A.</t>
  </si>
  <si>
    <t>Project Unit Management Approach</t>
  </si>
  <si>
    <t>Regionalna Razvojna Agencija – Ulcinj Biznis Asocijacija</t>
  </si>
  <si>
    <t>Crna Gora (ME)</t>
  </si>
  <si>
    <t>Crna Gora (ME000)</t>
  </si>
  <si>
    <t xml:space="preserve">Unica Società cooperativa Sociale </t>
  </si>
  <si>
    <t>Agjencia Kombëtare e Punësimit dhe Aftësive.</t>
  </si>
  <si>
    <t>EURelations Gruppo Europeo interesse economico</t>
  </si>
  <si>
    <t>Campobasso (ITF22)</t>
  </si>
  <si>
    <t>S.O.4.1</t>
  </si>
  <si>
    <t>RSO4.2</t>
  </si>
  <si>
    <t>S.O.1.1</t>
  </si>
  <si>
    <t>RSO1.3</t>
  </si>
  <si>
    <t>Spoonbill Nest Innovation Center</t>
  </si>
  <si>
    <t>Elbasan (AL021)</t>
  </si>
  <si>
    <t>S.O.4.2</t>
  </si>
  <si>
    <t>RSO4.6</t>
  </si>
  <si>
    <t>S.O.2.1</t>
  </si>
  <si>
    <t>RSO2.4</t>
  </si>
  <si>
    <t>S.O.2.3</t>
  </si>
  <si>
    <t>RSO2.1</t>
  </si>
  <si>
    <t>Ministarstvo prosvjete Crne Gore</t>
  </si>
  <si>
    <t>Shkodër (AL015)</t>
  </si>
  <si>
    <t>Brindisi (ITF44)</t>
  </si>
  <si>
    <t>SA-0100012</t>
  </si>
  <si>
    <t>SMART LAND</t>
  </si>
  <si>
    <t>Sustainable Mobility interconnected with public trAnspoRT in ruraL Areas if southerN aDriatic</t>
  </si>
  <si>
    <t>S.O.3.1</t>
  </si>
  <si>
    <t>RSO3.2</t>
  </si>
  <si>
    <t>Prijestonica Cetinje</t>
  </si>
  <si>
    <t>Unica cooperativa sociale</t>
  </si>
  <si>
    <t>Comune di Agnone</t>
  </si>
  <si>
    <t>Isernia (ITF21)</t>
  </si>
  <si>
    <t>Bashkia Lezhe</t>
  </si>
  <si>
    <t>Lezhë (AL014)</t>
  </si>
  <si>
    <t>SA-0100024</t>
  </si>
  <si>
    <t>UniValens</t>
  </si>
  <si>
    <t>Overcoming Cross-border Educational Programs Recognition and Equivalence limitations</t>
  </si>
  <si>
    <t>UNIVERSITETI I ARTEVE TIRANA</t>
  </si>
  <si>
    <t>Puglia Culture (former Teatro Pubblico Pugliese - Consorzio Regionale per le Arti e la Cultura)</t>
  </si>
  <si>
    <t>Bari (ITF47)</t>
  </si>
  <si>
    <t>Javna ustanova Univerzitet Crne Gore, Fakultet dramskih umjetnosti</t>
  </si>
  <si>
    <t>Università degli Studi di Bari ‘Aldo Moro’</t>
  </si>
  <si>
    <t>Bashkia Shkoder</t>
  </si>
  <si>
    <t>Libera Università Mediterranea "Giuseppe Degennaro"</t>
  </si>
  <si>
    <t>Univerzitet Crne Gore</t>
  </si>
  <si>
    <t>S.O.2.2</t>
  </si>
  <si>
    <t>RSO2.7</t>
  </si>
  <si>
    <t>Comune di Conversano</t>
  </si>
  <si>
    <t>Universisteti i Shkodrës “Luigj Gurakuqi”</t>
  </si>
  <si>
    <t>Javno preduzeće za nacionalne parkove Crne Gore</t>
  </si>
  <si>
    <t>SA-0100037</t>
  </si>
  <si>
    <t>ISACC +</t>
  </si>
  <si>
    <t xml:space="preserve">Innovative Systems to accomplish secure Cross-border Controls
</t>
  </si>
  <si>
    <t>Fondazione ITS per la Mobilità sostenibile - GE.IN.LOGISTIC</t>
  </si>
  <si>
    <t>Taranto (ITF43)</t>
  </si>
  <si>
    <t>Università del Salento</t>
  </si>
  <si>
    <t>JAVNA USTANOVA UNIVERZITET CRNE GORE</t>
  </si>
  <si>
    <t xml:space="preserve">Universiteti "Aleksandër Moisiu" Durrës </t>
  </si>
  <si>
    <t>Durrës (AL012)</t>
  </si>
  <si>
    <t>Foggia (ITF46)</t>
  </si>
  <si>
    <t>Molise verso il 2000</t>
  </si>
  <si>
    <t>Istituto Agronomico Mediterraneo di Bari - CIHEAM Bari</t>
  </si>
  <si>
    <t>Molise Verso il 2000</t>
  </si>
  <si>
    <t>Bashkia Durrës</t>
  </si>
  <si>
    <t>Opština Nikšić</t>
  </si>
  <si>
    <t>SA-0100063</t>
  </si>
  <si>
    <t>FRea</t>
  </si>
  <si>
    <t>From Fictitious to Real hotel ideas for innovative forms of tourism</t>
  </si>
  <si>
    <t>Agenzia Regionale per lo Sviluppo del Molise – Sviluppo Italia Molise S.p.A.</t>
  </si>
  <si>
    <t>PEOPLE IN FOCUS</t>
  </si>
  <si>
    <t>NVO Novi Horizont</t>
  </si>
  <si>
    <t>Društvo sa ograničenom odgovornošću Inovaciono preduzetnički centar Tehnopolis</t>
  </si>
  <si>
    <t>SA-0100072</t>
  </si>
  <si>
    <t xml:space="preserve">S.A. FAME Cluster </t>
  </si>
  <si>
    <t xml:space="preserve">SOUTH ADRIATIC FAME CLUSTER </t>
  </si>
  <si>
    <t>Bashkia Tirane</t>
  </si>
  <si>
    <t>Puglia Culture</t>
  </si>
  <si>
    <t>Comune di Civitacampomarano</t>
  </si>
  <si>
    <t>Radio i Televizija Crne Gore,</t>
  </si>
  <si>
    <t>SA-0100073</t>
  </si>
  <si>
    <t>ADRICOM</t>
  </si>
  <si>
    <t>Strengthen South Adriatic municipalities’ institutional capacity through the adoption of a cross-border joint action plan and the exchange of best practices in relation to the Covenant of Mayors</t>
  </si>
  <si>
    <t>Comune di San Michele Salentino</t>
  </si>
  <si>
    <t>Comune di Castel San Vincenzo</t>
  </si>
  <si>
    <t>Bashkia Roskovec</t>
  </si>
  <si>
    <t>Fier (AL032)</t>
  </si>
  <si>
    <t>Lokalna samouprava - Opština Andrijevica</t>
  </si>
  <si>
    <t>SA-0100075</t>
  </si>
  <si>
    <t>BLUE FLAG</t>
  </si>
  <si>
    <t xml:space="preserve">Enhance cooperation between private and public institution for an efficient management to raise criteria standards for Blue Flag award in the region. </t>
  </si>
  <si>
    <t>Comune di Ugento</t>
  </si>
  <si>
    <t>Fondazione Turismo e Cultura Molise</t>
  </si>
  <si>
    <t>Federata Shqiptare Vrojtuesit e Plazhit dhe Shpëtimit në Ujë</t>
  </si>
  <si>
    <t>Organizata Turistike Ulqin</t>
  </si>
  <si>
    <t xml:space="preserve">Universiteti “Fan S. Noli” </t>
  </si>
  <si>
    <t>Korcë (AL034)</t>
  </si>
  <si>
    <t>Shoqata LIBURNETIK</t>
  </si>
  <si>
    <t>EuRelations Gruppo Europeo di Interesse Economico</t>
  </si>
  <si>
    <t>Vlorë (AL035)</t>
  </si>
  <si>
    <t>n.a.</t>
  </si>
  <si>
    <t>Gruppo di Azione Locale Alto Molise</t>
  </si>
  <si>
    <t>Università degli Studi di Bari Aldo Moro</t>
  </si>
  <si>
    <t>KAIROS COOPERATIVA SOCIALE A.R.L. ONLUS - ETS</t>
  </si>
  <si>
    <t>SA-0100090</t>
  </si>
  <si>
    <t>ENGAGE</t>
  </si>
  <si>
    <t>Enhancing protection of nature and biodiversity of the "South Adriatic Ionian Strait" in the programme area.</t>
  </si>
  <si>
    <t>Consorzio di Gestione di Torre Guaceto</t>
  </si>
  <si>
    <t>Qendra Shqiptare per Mbrojtjen E Mjedisit Dhe Zhvillimin e Qendrueshem</t>
  </si>
  <si>
    <t>Istraživanje Delfina Crne Gore</t>
  </si>
  <si>
    <t>Mediteranski centar za ekološki monitoring</t>
  </si>
  <si>
    <t>Legambiente Molise APS</t>
  </si>
  <si>
    <t>Comune di Taranto</t>
  </si>
  <si>
    <t>SA-0100092</t>
  </si>
  <si>
    <t>ROUTE</t>
  </si>
  <si>
    <t>tRansport mObility sUsTainablE</t>
  </si>
  <si>
    <t>ASSOCIAZIONE DEGLI INDUSTRIALI DELLA PROVINCIA DI LECCE</t>
  </si>
  <si>
    <t>GAL - MARE MOLISE COSTIERO</t>
  </si>
  <si>
    <t>Envio</t>
  </si>
  <si>
    <t xml:space="preserve"> INTELIGENTNI HORIZONT</t>
  </si>
  <si>
    <t>SA-0100094</t>
  </si>
  <si>
    <t>ENTAIL</t>
  </si>
  <si>
    <t>dEepen the aNalysis of souTh AdrIatic popular music</t>
  </si>
  <si>
    <t>Fondazione di partecipazione DHITECH – Distretto Tecnologico HIGH-TECH</t>
  </si>
  <si>
    <t>Akademia Multidisiplinore</t>
  </si>
  <si>
    <t>AULICO-OPERA&amp;MUSICA Associazione Culturale e Musicale</t>
  </si>
  <si>
    <t>Roma (ITI43)</t>
  </si>
  <si>
    <t>Udruženje mladih umjetnika Crne Gore</t>
  </si>
  <si>
    <t>Conservatorio di Musica Tito Schipa Lecce Istituto Superiore di Studi Musicali</t>
  </si>
  <si>
    <t>NVU “Klub kulture”</t>
  </si>
  <si>
    <t>SA-0100100</t>
  </si>
  <si>
    <t>LEC +</t>
  </si>
  <si>
    <t>Local Energetic Community 2</t>
  </si>
  <si>
    <t>Comune di Mirabello Sannitico</t>
  </si>
  <si>
    <t>Comune di Terlizzi</t>
  </si>
  <si>
    <t>SA-0100103</t>
  </si>
  <si>
    <t>NEW ICONS</t>
  </si>
  <si>
    <t>New Icon Women in South Adriatic Tourism</t>
  </si>
  <si>
    <t>CNA PROVINCIALE BARI</t>
  </si>
  <si>
    <t>NUCLEUS ALBANIA</t>
  </si>
  <si>
    <t>Fondacija biznis start centar Bar</t>
  </si>
  <si>
    <t>EDEN</t>
  </si>
  <si>
    <t>Leptir 1</t>
  </si>
  <si>
    <t>Institut savremenih tehnologija Crne Gore</t>
  </si>
  <si>
    <t>Privredna komora Crne Gore</t>
  </si>
  <si>
    <t>Dhoma e Tregtise dhe Industrise Tirane</t>
  </si>
  <si>
    <t>SA-0100114</t>
  </si>
  <si>
    <t xml:space="preserve">SUrF  </t>
  </si>
  <si>
    <t xml:space="preserve">South Adriatic Urban Food Strategy to support municipalities and favour inclusive, sustainable, and circular urban food policies and operational frameworks </t>
  </si>
  <si>
    <t xml:space="preserve">ISTITUTO AGRONOMICO MEDITERRANEO BARI </t>
  </si>
  <si>
    <t>COMUNE DI CAPRARICA  DI LECCE</t>
  </si>
  <si>
    <t>Opština Ulcinj</t>
  </si>
  <si>
    <t xml:space="preserve">COMUNE DI CAMPOBASSO </t>
  </si>
  <si>
    <t>SA-0100117</t>
  </si>
  <si>
    <t>SAGRI</t>
  </si>
  <si>
    <t xml:space="preserve">HEALTH AND SAFETY IN AGRICULTURE </t>
  </si>
  <si>
    <t xml:space="preserve">CONFEDERAZIONE ITALIANA AGRICOLTORI CIA PUGLIA  </t>
  </si>
  <si>
    <t>Këshilli i Agrobiznesit Shqiptar</t>
  </si>
  <si>
    <t>Shkollës së Mesme. Bujqësore "Rakip Kryeziu"</t>
  </si>
  <si>
    <t xml:space="preserve">IKT Korteks -klaster za informacione tehnologije, inovacije, edukaciju, dizajn i tehnološki razvoj </t>
  </si>
  <si>
    <t>Teatro Pubblico Pugliese – Consorzio Regionale per le Arti e la Cultura</t>
  </si>
  <si>
    <t>Albanian Public Theatre</t>
  </si>
  <si>
    <t>SA-0100122</t>
  </si>
  <si>
    <t>ILOFORDIGITAL</t>
  </si>
  <si>
    <t>Industrial Liaison Offices (ILO) for empowerment of a cross border Digital, entrepreneurial and  professional skills network</t>
  </si>
  <si>
    <t>Universiteti “Ismail Qemali” Vlorë</t>
  </si>
  <si>
    <t>Unija poslodavaca Crne Gore</t>
  </si>
  <si>
    <t>SA-0100123</t>
  </si>
  <si>
    <t>GROW SMART</t>
  </si>
  <si>
    <t>Fostering SMEs competitiveness and growth through internationalisation in green and circular economy</t>
  </si>
  <si>
    <t>Confindustria Albania - Associazione degli Industriali italiani in Albania</t>
  </si>
  <si>
    <t>CONFINDUSTRIA BARI E BAT - Associazione degli Industriali delle Prov di Bari e Barletta Andria Trani</t>
  </si>
  <si>
    <t>Associazione Industriali del Molise</t>
  </si>
  <si>
    <t>SA-0100124</t>
  </si>
  <si>
    <t>INTREPID</t>
  </si>
  <si>
    <t>Interregional teNnis TRaining including pEoPle with Disabilities</t>
  </si>
  <si>
    <t>S.S.D. TENNIS CLUB SAN VITO</t>
  </si>
  <si>
    <t>Teniski Klub Nec</t>
  </si>
  <si>
    <t>Qendra One</t>
  </si>
  <si>
    <t>SA-0100125</t>
  </si>
  <si>
    <t>GOVERNANCE</t>
  </si>
  <si>
    <t>SUPPORTING THE GOVERNANCE OF A CB EQF 5 EDUCATIONAL SYSTEM</t>
  </si>
  <si>
    <t>FONDAZIONE ITS “ANTONIO CUCCOVILLO"</t>
  </si>
  <si>
    <t xml:space="preserve">Regione Puglia – Dipartimento Politiche del Lavoro, Istruzione e  Formazione </t>
  </si>
  <si>
    <t>Universiteti "Aleksander Moisiu"Durres</t>
  </si>
  <si>
    <t>SA-0100128</t>
  </si>
  <si>
    <t>HERALD</t>
  </si>
  <si>
    <t>Hermes Encourages and Reshapes the Arts’ Longevity and Development</t>
  </si>
  <si>
    <t>Comune di Fasano</t>
  </si>
  <si>
    <t xml:space="preserve">Bashkia Gjirokaster </t>
  </si>
  <si>
    <t>Gjirokastër (AL033)</t>
  </si>
  <si>
    <t>Dhoma e Tregtisë dhe Industrisë Tiranë</t>
  </si>
  <si>
    <t>SA-0100133</t>
  </si>
  <si>
    <t>I-AM_Smart Aquaponics</t>
  </si>
  <si>
    <t>supporting Italy, Albania and Montenegro’s Smart Aquaponics initiatives</t>
  </si>
  <si>
    <t>QENDRA SHQIPTARE PER MBROJTJEN E MJEDISIT DHE ZHVILLIMIN E QENDRUESHEM</t>
  </si>
  <si>
    <t>LIBERA UNIVERSITA’ MEDITERRANEA GIUSEPPE DEGENNARO</t>
  </si>
  <si>
    <t>ЕПАРХИJА БУДИМЉАНСКО-НИКШИЋКА</t>
  </si>
  <si>
    <t>INTELIGENTNI HORIZONT</t>
  </si>
  <si>
    <t>Instituti për Kërkim dhe Zhvillim Barleti</t>
  </si>
  <si>
    <t>SA-0100144</t>
  </si>
  <si>
    <t>CRAFTLAB PLUS</t>
  </si>
  <si>
    <t>Cross-border Artisanship Skills</t>
  </si>
  <si>
    <t>Fondazione-Pino Pascali, Museo d’arte Contemporanea</t>
  </si>
  <si>
    <t>Qendra Harabel</t>
  </si>
  <si>
    <t>Università degli Studi del Molise</t>
  </si>
  <si>
    <t>Opština Budva</t>
  </si>
  <si>
    <t>SA-0100146</t>
  </si>
  <si>
    <t>Wrecks4All 2.0</t>
  </si>
  <si>
    <t>Capitalization by transferring to new territories the WRECKS4ALL model for the protection of underwater heritage through its digitalization and valorization as a novel touristic offer</t>
  </si>
  <si>
    <t>Bashkia Vlore</t>
  </si>
  <si>
    <t>EURelations - Gruppo Europeo di Interesse Economico</t>
  </si>
  <si>
    <t>Politecnico di Bari</t>
  </si>
  <si>
    <t>ROOF</t>
  </si>
  <si>
    <t>Nevladino udruženje DigitalDen</t>
  </si>
  <si>
    <t>SA-0100169</t>
  </si>
  <si>
    <t>SuS_AGRI</t>
  </si>
  <si>
    <t>SuStainable AGRIculture and climate change: impacts, strategies, and mitigation actions.</t>
  </si>
  <si>
    <t xml:space="preserve">Consorzio di gestione provvisoria del Parco Naturale Regionale Dune costiere </t>
  </si>
  <si>
    <t>Opština Danilovgrad</t>
  </si>
  <si>
    <t>SA-0100170</t>
  </si>
  <si>
    <t>GREEN</t>
  </si>
  <si>
    <t>Growing participative models for EnErgy commuNities</t>
  </si>
  <si>
    <t>Unione dei Comuni della Grecìa Salentina</t>
  </si>
  <si>
    <t>NVO Razvoj Vranj</t>
  </si>
  <si>
    <t xml:space="preserve">ESCOOP – Cooperativa Sociale Europea </t>
  </si>
  <si>
    <t>Instituti per Menaxhimin e Mjedisit dhe Territorit</t>
  </si>
  <si>
    <t xml:space="preserve">OPŠTINA BUDVA </t>
  </si>
  <si>
    <t>SA-0100176</t>
  </si>
  <si>
    <t>InterFIDE-AB 2.0</t>
  </si>
  <si>
    <t>Fostering Interfaith Dialogue and Enhancing cross-border religious tourism- Area Brand 2.0</t>
  </si>
  <si>
    <t>CDQ ITALIA FORMAZIONE</t>
  </si>
  <si>
    <t>Barletta-Andria-Trani (ITF48)</t>
  </si>
  <si>
    <t>ЕПАРХИЛА БУДИМЛАНСКО-НИКШИКА</t>
  </si>
  <si>
    <t>SA-0100178</t>
  </si>
  <si>
    <t>SOFT MOBILITY</t>
  </si>
  <si>
    <t>SOFT MOBILITY for  slow and sustainable tourism</t>
  </si>
  <si>
    <t>ASSOCIAZIONE PRO LOCO TRIGGIANO APS</t>
  </si>
  <si>
    <t>Qendra per Zhvillimin dhe Demokratizimin</t>
  </si>
  <si>
    <t>SA-0100179</t>
  </si>
  <si>
    <t>BIOTOURS 2.0</t>
  </si>
  <si>
    <t xml:space="preserve">BIOdiversity and ciTizen science crOss border strategy in soUth adRiatic to protect cetaceanS 2.0 </t>
  </si>
  <si>
    <t>Jonian Dolphin Conservation</t>
  </si>
  <si>
    <t>Shoqata Shqiptare e Gjeografeve</t>
  </si>
  <si>
    <t>Inovaciono Preduzetnicki Centar Tehnopolis</t>
  </si>
  <si>
    <t>Opština Tuzi</t>
  </si>
  <si>
    <t>SA-0100188</t>
  </si>
  <si>
    <t>MUSE</t>
  </si>
  <si>
    <t>Strengthen the skills of the Music indUstry to increase reSilience in rEmote music ecosystems.</t>
  </si>
  <si>
    <t>Associazione Culturale Rhymers’ Club</t>
  </si>
  <si>
    <t>Associazione Musicale “GIOACCHINO ROSSINI”</t>
  </si>
  <si>
    <t>Qendra “Miqte e Muzikes”</t>
  </si>
  <si>
    <t>Regione Molise</t>
  </si>
  <si>
    <t>Eurelations GEIE</t>
  </si>
  <si>
    <t>SA-0100196</t>
  </si>
  <si>
    <t>CLEAN</t>
  </si>
  <si>
    <t>CLimate changE covenANt of mayor</t>
  </si>
  <si>
    <t>Regione Puglia</t>
  </si>
  <si>
    <t>Comune di Fossalto</t>
  </si>
  <si>
    <t>SA-0100202</t>
  </si>
  <si>
    <t>AMTECH</t>
  </si>
  <si>
    <t>A Cross-Border Initiative for Additive Manufacturing Innovation and Integration</t>
  </si>
  <si>
    <t>IMAST - DISTRETTO SULL'INGEGNERIA DEI MATERIALI POLIMERICI E COMPOSITI E STRUTTURE – S.C.A.R.L.</t>
  </si>
  <si>
    <t>PROEKSPORT ALBANIA</t>
  </si>
  <si>
    <t>SA-0100204</t>
  </si>
  <si>
    <t>CROSSWATER+</t>
  </si>
  <si>
    <t>Integrated water management system in crossborder area+</t>
  </si>
  <si>
    <t>Acquedotto Pugliese S.p.A.</t>
  </si>
  <si>
    <t xml:space="preserve">UJESJELLES KANALIZIME TIRANE-UKT SHA </t>
  </si>
  <si>
    <t>DOO “Regionalni vodovod Crnogorsko primorje”</t>
  </si>
  <si>
    <t>SA-0100205</t>
  </si>
  <si>
    <t>ON CLOUD NINE+</t>
  </si>
  <si>
    <t>cONnecting CLOse and Unexplored Destinations with New INter-Adriatic
transport sErvices+</t>
  </si>
  <si>
    <t>Aeroporti di Puglia S.p.A.</t>
  </si>
  <si>
    <t>Autoriteti i Aviacionit Civil Shqiptar</t>
  </si>
  <si>
    <t>AERODROMI CRNE GORE AD</t>
  </si>
  <si>
    <t>SA-0100206</t>
  </si>
  <si>
    <t>TOUR</t>
  </si>
  <si>
    <t xml:space="preserve">TOURists friends of the environment </t>
  </si>
  <si>
    <t>Comune di Martina Franca</t>
  </si>
  <si>
    <t>Turistička organizacija opštine Kotor</t>
  </si>
  <si>
    <t>SA-0100216</t>
  </si>
  <si>
    <t>B-ViSA 2030</t>
  </si>
  <si>
    <t>Blue Vision 2030 in the South Adriatic</t>
  </si>
  <si>
    <t>Agjencia Kombetare e Bregdetit</t>
  </si>
  <si>
    <t>Ministarstvo ekonomskog razvoja Crne Gore</t>
  </si>
  <si>
    <t>SA-0100223</t>
  </si>
  <si>
    <t>ENGAGEMENT</t>
  </si>
  <si>
    <t>SUPPORTING THE ENGAGEMENT OF BUSINESS &amp; EDUCATION OF IT-AL-ME SMEs IN A CB PERSPECTIVE</t>
  </si>
  <si>
    <t>Ministarstvo ekonomskog razvoja i turizma</t>
  </si>
  <si>
    <t>SA-0100225</t>
  </si>
  <si>
    <t>SOFTMOVE</t>
  </si>
  <si>
    <t>Innovation Opportunities For Sustainable and Smart Mobility Operations with unmanned Air VehiclEs and space assets</t>
  </si>
  <si>
    <t>Distretto Tecnologico Aerospaziale s.c. a r.l.</t>
  </si>
  <si>
    <t>Autoriteti Shtetëror për Informacionin Gjeohapësinor</t>
  </si>
  <si>
    <t>Comune di Pietracatella</t>
  </si>
  <si>
    <t>SA-0100231</t>
  </si>
  <si>
    <t>AWeS0Me PLUS</t>
  </si>
  <si>
    <t>Agricultural WastE as Sustainable 0 km building MatErial PLUS</t>
  </si>
  <si>
    <t>Shoqata e Sipermarresve Italiane ne Shqiperi -A.I.I.A -CONFIMI ALBANIA</t>
  </si>
  <si>
    <t xml:space="preserve">Call for Strategic Projects Art. 17(3) Reg. (EU) 2021/1059  </t>
  </si>
  <si>
    <t>SA-0200126</t>
  </si>
  <si>
    <t>SA GOVERNANCE</t>
  </si>
  <si>
    <t xml:space="preserve">Empowerment and simplification processes for a digital and good governed South Adriatic
</t>
  </si>
  <si>
    <t xml:space="preserve">Regione Puglia </t>
  </si>
  <si>
    <t>Agencja Shteterore e Programmit Strategjik – DHE Koordinimit te NDIHMES</t>
  </si>
  <si>
    <t>Ministarstvo finansija Crne Gore</t>
  </si>
  <si>
    <t>Ministarstvo evropskih poslova Crne Gore</t>
  </si>
  <si>
    <t>SA-0200142</t>
  </si>
  <si>
    <t>SA SKILLS</t>
  </si>
  <si>
    <t>High LEVEL and market-respondent Competences for a Blue and Digitalized “Smart and skilled South Adriatic”</t>
  </si>
  <si>
    <t>Univerzitet Crne Gore, Institut Za Biologiju Mora</t>
  </si>
  <si>
    <t>Regione Puglia – Dipartimento Politiche del Lavoro, Istruzione e Formazione</t>
  </si>
  <si>
    <t>Regione Molise - Servizio per la competitività dei sistemi produttivi</t>
  </si>
  <si>
    <t>Agjencia Shteterore e Programimit Startegjik dhe Koordinimit te Ndihems</t>
  </si>
  <si>
    <t>Ministria e Bujqesise dhe Zhvvillimit Rural</t>
  </si>
  <si>
    <t>SA-0200235</t>
  </si>
  <si>
    <t>SA-Connectivity</t>
  </si>
  <si>
    <t>Connecting the South-Adriatic: establishing a secure, efficient, and resilient connectivity governance</t>
  </si>
  <si>
    <t>Agenzia regionale Strategica per lo Sviluppo  Ecosostenibile del Territorio</t>
  </si>
  <si>
    <t>Autorità di Sistema Portuale del Mare Adriatico Meridionale</t>
  </si>
  <si>
    <t>Ministria e Infrastrukturës dhe Energjisë</t>
  </si>
  <si>
    <t>Autoriteti Portual Durrës</t>
  </si>
  <si>
    <t>Ministarstvo pomorstva</t>
  </si>
  <si>
    <t>Luka Bar AD</t>
  </si>
  <si>
    <t>SA-0200237</t>
  </si>
  <si>
    <t>SA CREATIVITY</t>
  </si>
  <si>
    <t>Cultural &amp; Creative Industries for a South Adriatic identity</t>
  </si>
  <si>
    <t>Ministarstvo kulture i medija Crne Gore</t>
  </si>
  <si>
    <t>Regione Puglia - DIPARTIMENTO TURISMO, ECONOMIA DELLA CULTURA E VALORIZZAZIONE TERRITORIALE</t>
  </si>
  <si>
    <t>Ministria e Turizmit dhe Mjedisit</t>
  </si>
  <si>
    <t>Regione Molise - Servizio per la competitività del sistema produttivo</t>
  </si>
  <si>
    <t>Nacionalna turistička organizacija Crne Gore</t>
  </si>
  <si>
    <t>SA-0200238</t>
  </si>
  <si>
    <t>SA RESILIENCE</t>
  </si>
  <si>
    <t xml:space="preserve">Promotion of territorial resilience in the South Adriatic </t>
  </si>
  <si>
    <t>Agjencia Kombetare e Mbrojtjes Civile</t>
  </si>
  <si>
    <t>Regione Puglia – Dipartimento Protezione Civile e Gestione Emergenze</t>
  </si>
  <si>
    <t xml:space="preserve">Acquedotto Pugliese S.p.A. </t>
  </si>
  <si>
    <t>Regione Molise - Quarto Dipartimento - Servizio Protezione civile</t>
  </si>
  <si>
    <t>Ministry of Interior – Directorate for Protection and Rescue of Montenegro</t>
  </si>
  <si>
    <t>Regional Waterworks for the Montenegrin coast</t>
  </si>
  <si>
    <t>Call for Project Proposals  - Standard Projects</t>
  </si>
  <si>
    <t>Comune di Lequile</t>
  </si>
  <si>
    <t xml:space="preserve">Comune di Termoli </t>
  </si>
  <si>
    <t>Inteligentni Horizont</t>
  </si>
  <si>
    <t>SA-0300259</t>
  </si>
  <si>
    <t>RELIGIOUS R.O.A.D.</t>
  </si>
  <si>
    <t>RELIGIOUS identities inteRacting in sOuth ADriatic</t>
  </si>
  <si>
    <t>Ministarstvo socijalnog staranja, brige o porodici i demografije</t>
  </si>
  <si>
    <t>Institui Migracionit Zhvillimit dhe Integrimit</t>
  </si>
  <si>
    <t>SAN GIORGIO MARTIRE Organizzazione di Volontariato Ente del Terzo Settore</t>
  </si>
  <si>
    <t>SA-0300275</t>
  </si>
  <si>
    <t>LASPEH 2.0</t>
  </si>
  <si>
    <t>Enhancing the protection of priority habitats and species in protected areas of the South Adriatic</t>
  </si>
  <si>
    <t>Parco Nazionale d’Abruzzo, Lazio e Molise</t>
  </si>
  <si>
    <t>L’Aquila (ITF11)</t>
  </si>
  <si>
    <t>Qendra për Ruajtjen dhe Mbrojtjen e Mjedisit Natyror në Shqipëri</t>
  </si>
  <si>
    <t>Bashkia Korce</t>
  </si>
  <si>
    <t>SA-0300278</t>
  </si>
  <si>
    <t>REUSEFUL</t>
  </si>
  <si>
    <t>Promoting waste reduction with reuse centres in the South Adriatic area</t>
  </si>
  <si>
    <t>Comune di Ostuni</t>
  </si>
  <si>
    <t>Comune di Trivento</t>
  </si>
  <si>
    <t>SA-0300282</t>
  </si>
  <si>
    <t>SUMO 2.0</t>
  </si>
  <si>
    <t>Sustainable Mobility Upgrade 2.0</t>
  </si>
  <si>
    <t xml:space="preserve">Società Trasporti Pubblici Brindisi S.p.A. </t>
  </si>
  <si>
    <t>SA-0300297</t>
  </si>
  <si>
    <t>SPEEDY</t>
  </si>
  <si>
    <t>Protection and recovery of highly mobile marine species in the programme area</t>
  </si>
  <si>
    <t>Agencija za zaštitu životne sredine</t>
  </si>
  <si>
    <t>SA-0300305</t>
  </si>
  <si>
    <t>TERRITORY</t>
  </si>
  <si>
    <t>sTrengthening disastER Response capacIties ThrOugh dRone technologY</t>
  </si>
  <si>
    <t xml:space="preserve">Luka Bar AD </t>
  </si>
  <si>
    <t>AUTORITA’ DI SISTEMA PORTUALE DEL MAR IONIO</t>
  </si>
  <si>
    <t>Comune di Pescolanciano</t>
  </si>
  <si>
    <t>Comune di Ceglie Messapica</t>
  </si>
  <si>
    <t>Teatri Kombëtar</t>
  </si>
  <si>
    <t>Unione dei Comuni della Grecia Salentina</t>
  </si>
  <si>
    <t>SA-0300329</t>
  </si>
  <si>
    <t>LAERTES</t>
  </si>
  <si>
    <t>Lower Adriatic Euro-Region for Transport Evolution and Sustainability</t>
  </si>
  <si>
    <t>Agenzia regionale Strategica per lo Sviluppo Ecosostenibile del Territorio - Regione Puglia</t>
  </si>
  <si>
    <t>Instituti i Transportit</t>
  </si>
  <si>
    <t>Sviluppo Italia Molise</t>
  </si>
  <si>
    <t>Ministarstvo Saobraćaja</t>
  </si>
  <si>
    <t>Ministarstvo Pomorstva</t>
  </si>
  <si>
    <t>SA-0300336</t>
  </si>
  <si>
    <t>CRABoost</t>
  </si>
  <si>
    <t>Fostering innovation to boost the competitiveness of MSMEs in the blue crab business</t>
  </si>
  <si>
    <t xml:space="preserve">Istituto Agronomico Mediterraneo di Bari - CIHEAM Bari </t>
  </si>
  <si>
    <t>GALMARE “MOLISE COSTIERO”</t>
  </si>
  <si>
    <t>Keshilli Agrobiznesit Shqiptar</t>
  </si>
  <si>
    <t>Instituti i Sigurise Ushqimore dhe Veterinarise</t>
  </si>
  <si>
    <t>Agencija za zaštitu životne sredine Crne Gore</t>
  </si>
  <si>
    <t>SA-0300350</t>
  </si>
  <si>
    <t>SEEDS</t>
  </si>
  <si>
    <t>Strengthening Entrepreneurship Economic Development Sustainably in South Adriatic Area</t>
  </si>
  <si>
    <t>Ministria e Ekonomisë, Kulturës dhe Inovacionit</t>
  </si>
  <si>
    <t>SA-0300351</t>
  </si>
  <si>
    <t>NET4GREEN</t>
  </si>
  <si>
    <t>Cross-border Innovation Ecosystem to increase the eco-entrepreneurial skills of youth and women</t>
  </si>
  <si>
    <t>Startup Albania</t>
  </si>
  <si>
    <t>Fond za inovacije Crne Gore</t>
  </si>
  <si>
    <t>UNIVERSITETI BUJQËSOR I TIRANËS</t>
  </si>
  <si>
    <t>Consiglio Nazionale delle Ricerche, Istituto di Sistemi e Tecnologie Industriali Intelligenti per il Manifatturiero Avanzato</t>
  </si>
  <si>
    <t>Milano (ITC4C)</t>
  </si>
  <si>
    <t>Consorzio Nazionale Interuniversitario per le Scienze del Mare</t>
  </si>
  <si>
    <t>Universiteti i Shkodrës “Luigj Gurakuqi”</t>
  </si>
  <si>
    <t>Berat (AL031)</t>
  </si>
  <si>
    <t>DHOMA E TREGTISE DHE INDUSTRISE DURRES</t>
  </si>
  <si>
    <t>Inovaciono preduzetnički centar Tehnopolis, d.o.o</t>
  </si>
  <si>
    <t>Instituti për Bashkëpunim dhe Zhvillim</t>
  </si>
  <si>
    <t>SA-0300366</t>
  </si>
  <si>
    <t>POSITIVE CITIES</t>
  </si>
  <si>
    <t>POSITIVE CITIES: Zero emission cities towards 2050</t>
  </si>
  <si>
    <t>Comune di Noci</t>
  </si>
  <si>
    <t>Università degli Studi di Foggia</t>
  </si>
  <si>
    <t>SA-0300372</t>
  </si>
  <si>
    <t>ITC FOOD</t>
  </si>
  <si>
    <t>Innovative Training and Competences in agri FOOD</t>
  </si>
  <si>
    <t>Gruppo di Azione Locale Sud-Est Barese Scarl</t>
  </si>
  <si>
    <t>Agjencia Kombëtare e Punësimit dhe Aftësive</t>
  </si>
  <si>
    <t>Regionalna Razvojna Agencija –Ulcinj Biznis Asocijacija</t>
  </si>
  <si>
    <t>GRUPPO DI AZIONE LOCALE MOLISE RURALE scarl</t>
  </si>
  <si>
    <t>Opština Kotor</t>
  </si>
  <si>
    <t>Comune di Mola di Bari</t>
  </si>
  <si>
    <t>SA-0300384</t>
  </si>
  <si>
    <t>SPICE</t>
  </si>
  <si>
    <t>Supporting Professional Innovation in Culinary Entrepreneurship</t>
  </si>
  <si>
    <t>BASHKIA VLORE</t>
  </si>
  <si>
    <t xml:space="preserve">COMUNE DI PUTIGNANO </t>
  </si>
  <si>
    <t xml:space="preserve">CONSORZIO I MAKE </t>
  </si>
  <si>
    <t>SA-0300386</t>
  </si>
  <si>
    <t>ADRISMART</t>
  </si>
  <si>
    <t>ADRIatic network for Smart MARiculTure</t>
  </si>
  <si>
    <t>Fondazione COISPA ETS</t>
  </si>
  <si>
    <t>Institut Savremenih Tehnologija Crne Gore</t>
  </si>
  <si>
    <t>Qendra Shqiptare per Mbrojtjen e Mjedisit dhe Zhvillimin e Qendrueshem</t>
  </si>
  <si>
    <t>Qendra Event</t>
  </si>
  <si>
    <t>SA-0300389</t>
  </si>
  <si>
    <t>Artisan 4.0</t>
  </si>
  <si>
    <t>Digital Transformation and Innovation for Artisans in the South Adriatic Region</t>
  </si>
  <si>
    <t>C.N.A. PROVINCIALE BARI</t>
  </si>
  <si>
    <t>LUM - Libera Università Mediterranea - Giuseppe Degennaro</t>
  </si>
  <si>
    <t>CONFEDERAZIONE NAZIONALE DELL’ARTIGIANATO E DELLA PICCOLA E MEDIA IMPRESA CAMPOBASSO</t>
  </si>
  <si>
    <t>Nucleus Albania</t>
  </si>
  <si>
    <t>Agencija za razvoj i podršku poslovanju” DOO Cetinje</t>
  </si>
  <si>
    <t>SA-0300396</t>
  </si>
  <si>
    <t>CROSS-MOVE</t>
  </si>
  <si>
    <t>Cross-border sustainable urban mobility efforts in the South-Adriatic area</t>
  </si>
  <si>
    <t>Comune di Bojano</t>
  </si>
  <si>
    <t>SA-0300397</t>
  </si>
  <si>
    <t>SPECIAL</t>
  </si>
  <si>
    <t>Development of a cross-border mentoring model for enhancing special educational needs support in the South Adriatic region</t>
  </si>
  <si>
    <t>NVO Staze</t>
  </si>
  <si>
    <t>NVU “Djeca Crne Gore”</t>
  </si>
  <si>
    <t>Mbrojtja e tw drejtave tw personave me Aftwsi tw Kufizuar</t>
  </si>
  <si>
    <t>Meridia Consorzio di Cooperative Sociali SCS A.R.L.</t>
  </si>
  <si>
    <t>EDOFORM Impresa Sociale</t>
  </si>
  <si>
    <t>SA-0300409</t>
  </si>
  <si>
    <t xml:space="preserve">G.OA.L HEALTH  </t>
  </si>
  <si>
    <t>processes of inteGration and professiOnalizAtion in the sociaL and HEALTH sectors in the South Adriatic</t>
  </si>
  <si>
    <t>MINISTRIA E SHENDETESISE DI-IE MBROJTIES SOCIALE</t>
  </si>
  <si>
    <t>Spitali Universitar Obstetrik — Gjinekologjik "Kop Gliozheni"</t>
  </si>
  <si>
    <t xml:space="preserve"> CONFCOOPERATIVE – Unione Regionale del Molise</t>
  </si>
  <si>
    <t xml:space="preserve">UNICA società cooperativa sociale </t>
  </si>
  <si>
    <t>SA-0300411</t>
  </si>
  <si>
    <t>ENERGY</t>
  </si>
  <si>
    <t>Smart Actions for Energy Efficiency</t>
  </si>
  <si>
    <t>Keshilli i Qarkut Durres</t>
  </si>
  <si>
    <t>NAUČNO – TEHNOLOŠKI PARK CRNE GORE</t>
  </si>
  <si>
    <t>SA-0300412</t>
  </si>
  <si>
    <t>HEVON</t>
  </si>
  <si>
    <t>High quality EVO oil Network of competitive MSMEs in South Adriatic</t>
  </si>
  <si>
    <t>Unione dei Comuni Basso Biferno</t>
  </si>
  <si>
    <t>Udruženje za održivi razvoj,regionalnu saradnju i  maslinarstvo – Valdanos (Montenegrin) Shoqata për Zhvillim të Qëndrueshëm, Bashkëpunim Rajonal dhe Ullishtari – Valdanos (Albanian)</t>
  </si>
  <si>
    <t>Bashkia Berat</t>
  </si>
  <si>
    <t>SA-0300413</t>
  </si>
  <si>
    <t>Art4All</t>
  </si>
  <si>
    <t xml:space="preserve"> Improving Cultural Accessibility Across Borders</t>
  </si>
  <si>
    <t>Fondazione Pino Pascali</t>
  </si>
  <si>
    <t>Factory compagnia transadriatica impresa sociale</t>
  </si>
  <si>
    <t>Museo di Arte Contemporanea di Termoli</t>
  </si>
  <si>
    <t xml:space="preserve">Shoqata e Kerkimeve Urbane </t>
  </si>
  <si>
    <t>NVO Kulturni cenrtar Homer</t>
  </si>
  <si>
    <t>SA-0300415</t>
  </si>
  <si>
    <t>Bridging Communities</t>
  </si>
  <si>
    <t>Bridging Communities Across the South Adriatic</t>
  </si>
  <si>
    <t xml:space="preserve">Ministria e Shëndetesisë dhe Mbrojtjes Sociale </t>
  </si>
  <si>
    <t>Associazione Culturale Kalenarte_MAACK aps</t>
  </si>
  <si>
    <t>Universiteti i Mjekësisë Tiranë</t>
  </si>
  <si>
    <t>SA-0300424</t>
  </si>
  <si>
    <t>EMERGE</t>
  </si>
  <si>
    <t>Environmental Management and Ecosystem-based Risk Governance Empowerment</t>
  </si>
  <si>
    <t>ARTI Puglia - Agenzia Regionale per la Tecnologia, il Trasferimento Tecnologico e l'Innovazione</t>
  </si>
  <si>
    <t>Azienda Autonoma di Soggiorno e Turismo del Molise</t>
  </si>
  <si>
    <t>Instituti Ekselencës Internacionale</t>
  </si>
  <si>
    <t>Univerzitet Adriatik-Fakultet za saobracaj, komunikacije i logistiku Budva</t>
  </si>
  <si>
    <t>ARPA Puglia - Agenzia Regionale per la Prevenzione e la Protezione dell'Ambiente</t>
  </si>
  <si>
    <t>SA-0300425</t>
  </si>
  <si>
    <t>OASYS</t>
  </si>
  <si>
    <t>Network of Municipal Organizations for Interregional Ecology and Sustainability</t>
  </si>
  <si>
    <t>Bashkia Rrogozhinë</t>
  </si>
  <si>
    <t>Comune di Gambatesa</t>
  </si>
  <si>
    <t>SA-0300429</t>
  </si>
  <si>
    <t>EDEN: Ecological Development through farming for enhancing the urban ENvironment</t>
  </si>
  <si>
    <t>Fondazione per la gestione dell’Orto Botanico Universitario</t>
  </si>
  <si>
    <t>Udhëtim I Lirë – Liberi di Viaggiare</t>
  </si>
  <si>
    <t>Mjesna Zajednica Stara Varos, Opstina Niksic</t>
  </si>
  <si>
    <t>GAL MOLISE RURALE scarl</t>
  </si>
  <si>
    <t>Bashkia Lezhë</t>
  </si>
  <si>
    <t>Mreža za ruralni razvoj Crne Gore</t>
  </si>
  <si>
    <t>SA-0300447</t>
  </si>
  <si>
    <t>EVOLVE</t>
  </si>
  <si>
    <t>EVOLVE- REGIONAL OPEN INNOVATION HUBS FOR GREEN GROWTH THROUGH DIGITAL TRANSFORMATION</t>
  </si>
  <si>
    <t>Instituti për Zhvillim dhe Kërkim Barleti</t>
  </si>
  <si>
    <t>CETMA-CENTRO DI RICERCHE EUROPEO DI TECNOLOGIE DESIGN E MATERIALI</t>
  </si>
  <si>
    <t>Fond za zaštitu životne sredine</t>
  </si>
  <si>
    <t>Agenzia Regionale per lo svilujppo agricolo rurale e della Pesca</t>
  </si>
  <si>
    <t>Opština Tivat</t>
  </si>
  <si>
    <t>SA-0300455</t>
  </si>
  <si>
    <t>SMART LAND 2.0</t>
  </si>
  <si>
    <t>sustainable Smart Mobility interconnected with public trAnspoRT in ruraL Areas if southerN aDriatic 2.0</t>
  </si>
  <si>
    <t>Comune di Agnone (IS)</t>
  </si>
  <si>
    <t>SA-0300456</t>
  </si>
  <si>
    <t>DecarBOATS</t>
  </si>
  <si>
    <t>Decarbonisation of Small Boats in the South Adriatic Sea</t>
  </si>
  <si>
    <t>Istituto Tecnologico Superiore Academy Mobilità Ge. In. Logistic</t>
  </si>
  <si>
    <t xml:space="preserve">Universiteti “Aleksandër Moisiu” Durrës </t>
  </si>
  <si>
    <t>SA-0300462</t>
  </si>
  <si>
    <t>Co4Co</t>
  </si>
  <si>
    <t>Connected for Cohesion</t>
  </si>
  <si>
    <t>Hekurudha Shqiptare</t>
  </si>
  <si>
    <t>STRUTTURA SPECIALE MONITORAGGIO DELL'ATTUAZIONE REGIONALE DEL PIANO NAZIONALE DI RIPRESA E RESILIENZA – Regione Puglia</t>
  </si>
  <si>
    <t xml:space="preserve">Željeznička infrastruktura Crne Gore AD </t>
  </si>
  <si>
    <t>SA-0300464</t>
  </si>
  <si>
    <t>SECURE PORTS</t>
  </si>
  <si>
    <t xml:space="preserve">Security Enhancement of Cyber and physical infrastrUctREs in South Adriatic small PORTS
</t>
  </si>
  <si>
    <t>Comune di Gallipoli</t>
  </si>
  <si>
    <t>Comune di Montenero di Bisaccia</t>
  </si>
  <si>
    <t>ENVIO</t>
  </si>
  <si>
    <t>SA-0300474</t>
  </si>
  <si>
    <t>A.I. EDU SEA</t>
  </si>
  <si>
    <t>Artificial Intelligence for EDUcation on SEA</t>
  </si>
  <si>
    <t>People in focus</t>
  </si>
  <si>
    <t>Qendra per Zhvillim dhe Demokratizimin e Institucioneve</t>
  </si>
  <si>
    <t>SA-0300485</t>
  </si>
  <si>
    <t>ASCEND</t>
  </si>
  <si>
    <t>Boosting Adventure Tourism SMEs Competitiveness and Economic Development</t>
  </si>
  <si>
    <t>Consorzio di gestione provvisoria del Parco Naturale Regionale Dune costiere</t>
  </si>
  <si>
    <t>Azienda autonoma di soggiorno e turismo del Molise</t>
  </si>
  <si>
    <t>Consorzio di Gestione Area Marina Protetta di Porto Cesareo</t>
  </si>
  <si>
    <t>Ente Parco Nazionale del Gargano</t>
  </si>
  <si>
    <t>SA-0300486</t>
  </si>
  <si>
    <t>BRESTAT</t>
  </si>
  <si>
    <t>Business Register Empowerment of STATistics</t>
  </si>
  <si>
    <t>Unione Regionale delle Camere di Commercio, Industria, Artigianato e Agricoltura della Puglia</t>
  </si>
  <si>
    <t>Agenzia Regionale per la Tecnologia e l'Innovazione</t>
  </si>
  <si>
    <t>Instituti i Statistikave</t>
  </si>
  <si>
    <t>Uprava za statistiku Crne Gore</t>
  </si>
  <si>
    <t>SA-0300491</t>
  </si>
  <si>
    <t>EWRECA</t>
  </si>
  <si>
    <t xml:space="preserve">Enabling Wildfire Risk Reduction and Environmental Conservation in the Adriatic Coast </t>
  </si>
  <si>
    <t>Regione Puglia - Sezione Protezione Civile</t>
  </si>
  <si>
    <t>Fondazione CIMA – Centro Internazionale in Monitoraggio Ambientale</t>
  </si>
  <si>
    <t>Savona (ITC32)</t>
  </si>
  <si>
    <t>FORS Montenegro – Fondacija za razvoj sjevera Crne Gore</t>
  </si>
  <si>
    <t>INSTITUT SAVREMENIH TEHNOLOGIJA CRNE GORE</t>
  </si>
  <si>
    <t>SA-0300501</t>
  </si>
  <si>
    <t>SACRAS</t>
  </si>
  <si>
    <t>South Adriatic Climate Resilient Agrifood Systems</t>
  </si>
  <si>
    <t>Tecnopolis Parco Scientifico e Tecnologico S.c.a r.l. Unipersonale</t>
  </si>
  <si>
    <t>Universiteti “Aleksandër Moisiu” Durrës</t>
  </si>
  <si>
    <t>Confartigianato Molise</t>
  </si>
  <si>
    <t>Fondazione Molise Cultura</t>
  </si>
  <si>
    <t>SA-0300527</t>
  </si>
  <si>
    <t>FRAME</t>
  </si>
  <si>
    <t>Fostering Regional Advancement and Market Expansion of Audiovisual SMEs in the South Adriatic</t>
  </si>
  <si>
    <t>Fondazione Apulia Film Commission</t>
  </si>
  <si>
    <t>Filmski centar Crne Gore</t>
  </si>
  <si>
    <t xml:space="preserve">Qendra Kombëtare e Kinematografisë </t>
  </si>
  <si>
    <t>SA-0300528</t>
  </si>
  <si>
    <t>HISTEK TEST</t>
  </si>
  <si>
    <t>HIgh Specialized Technicians in KETs TEST</t>
  </si>
  <si>
    <t>FONDAZIONE ITS ANTONIO CUCCOVILLO</t>
  </si>
  <si>
    <t xml:space="preserve">Dhoma e Tregtisë dhe Industrisë Tiranë </t>
  </si>
  <si>
    <t>Ministarstvo prosvjete, nauke i inovacija Crne Gore</t>
  </si>
  <si>
    <t>SA-0300530</t>
  </si>
  <si>
    <t>FOOD4TOURISM</t>
  </si>
  <si>
    <t xml:space="preserve">Accademia di Belle Arti Lecce  </t>
  </si>
  <si>
    <t>Shkolla e mesme bujqesore Rakip Kryeziu</t>
  </si>
  <si>
    <t>Javna ustanova Centar za stručno obrazovanje Crne Gore</t>
  </si>
  <si>
    <t>SA-0300533</t>
  </si>
  <si>
    <t>DARING</t>
  </si>
  <si>
    <t xml:space="preserve">Digital Advancement and Resilience In Neurodegenerative Healthcare through Innovation and SMEs </t>
  </si>
  <si>
    <t xml:space="preserve">Alzheimer Bari – ODV </t>
  </si>
  <si>
    <t>Klinički centar Crne Gore</t>
  </si>
  <si>
    <t>Qendra Metroresearch</t>
  </si>
  <si>
    <t>SA-0300545</t>
  </si>
  <si>
    <t>ARCHAEOSAFE</t>
  </si>
  <si>
    <t>Archaeological Safety and Risk Management for Coastal and Underwater Heritage</t>
  </si>
  <si>
    <t>Centro Euro-Mediterraneo sui Cambiamenti Climatici</t>
  </si>
  <si>
    <t>Qendra Ndërkombëtare për Arkeologjinë Shqiptare</t>
  </si>
  <si>
    <t xml:space="preserve">Qendra Burimore e Alternativave te Zhvillimit </t>
  </si>
  <si>
    <t>SA-0300556</t>
  </si>
  <si>
    <t>AMELIA</t>
  </si>
  <si>
    <t>innovAtive Maturity assEssment modeLs for 5.0 dIgital trAnsformation Improvement</t>
  </si>
  <si>
    <t>Associazione degli industriali della provincia di Lecce</t>
  </si>
  <si>
    <t>SHOQATA ‘’AKADEMIA MULTIDISIPLINARE</t>
  </si>
  <si>
    <t>Lëvizja Europiane në Shqipëri</t>
  </si>
  <si>
    <t>NVU Asocijacija za međukulturno djelovanje</t>
  </si>
  <si>
    <t>SA-0300558</t>
  </si>
  <si>
    <t>MICA</t>
  </si>
  <si>
    <t xml:space="preserve">Mitigation of Climate Change Impacts on Human Health and Improvement of Well-being through One Health Approach </t>
  </si>
  <si>
    <t xml:space="preserve">Azienda Ospedaliero-Universitaria Consorziale Policlinico di Bari </t>
  </si>
  <si>
    <t>Spitali Rajonal Korce</t>
  </si>
  <si>
    <t xml:space="preserve">Institut za javno zdravlje Crne Gore </t>
  </si>
  <si>
    <t>SA-0300562</t>
  </si>
  <si>
    <t>TOURISFIT</t>
  </si>
  <si>
    <t>creaTing new spOrts toUrism, pRomoting sustaInability, and foStering Fitness, Inclusion, and cooperaTion</t>
  </si>
  <si>
    <t>Università degli Studi di Bari “Aldo Moro”</t>
  </si>
  <si>
    <t>AGENZIA REGIONALE STRATEGICA PER LO  SVILUPPO ECOSOSTENIBILE DEL TERRITORIO</t>
  </si>
  <si>
    <t>Università Degli Studi del Molise</t>
  </si>
  <si>
    <t xml:space="preserve">Ministarstvo sporta i mladih </t>
  </si>
  <si>
    <t xml:space="preserve">Universiteti i Sporteve te Tiranes </t>
  </si>
  <si>
    <t>art. 49 (3) of CPR (EU) 2021/1060</t>
  </si>
  <si>
    <t>To be found in worksheet - name</t>
  </si>
  <si>
    <t>To be found in column name</t>
  </si>
  <si>
    <t xml:space="preserve">To be found in column letter </t>
  </si>
  <si>
    <t>Comment</t>
  </si>
  <si>
    <t>(a) in the case of legal entities, the beneficiary’s</t>
  </si>
  <si>
    <t>Partner data</t>
  </si>
  <si>
    <t>h</t>
  </si>
  <si>
    <t>Applicable both for Lead Partners and Project partners</t>
  </si>
  <si>
    <t>(b) natural person</t>
  </si>
  <si>
    <t>No natural persons as beneficiaries</t>
  </si>
  <si>
    <t>(c) fishing vessel</t>
  </si>
  <si>
    <t>Not FEAMP funds</t>
  </si>
  <si>
    <t>(d) name of the operation</t>
  </si>
  <si>
    <t>(e) the purpose of the operation and its expected or actual achievements</t>
  </si>
  <si>
    <t>description</t>
  </si>
  <si>
    <t>b</t>
  </si>
  <si>
    <t>Summary</t>
  </si>
  <si>
    <t xml:space="preserve">(f) start date of the operation </t>
  </si>
  <si>
    <t>Dates_IC</t>
  </si>
  <si>
    <t xml:space="preserve">Start Date </t>
  </si>
  <si>
    <t>(g) expected or actual date of completion of the operation</t>
  </si>
  <si>
    <t>End Date</t>
  </si>
  <si>
    <t>c</t>
  </si>
  <si>
    <t>(h) total cost of the operation</t>
  </si>
  <si>
    <t>l</t>
  </si>
  <si>
    <t>IPA III + CO-FINANCING TOTAL PER PARTNER</t>
  </si>
  <si>
    <t>(i) fund concerned</t>
  </si>
  <si>
    <t>IPA III CBC % RATE</t>
  </si>
  <si>
    <t>Only IPA III</t>
  </si>
  <si>
    <t>(j) specific objective concerned</t>
  </si>
  <si>
    <t>(k) Union co-financing rate</t>
  </si>
  <si>
    <t>k</t>
  </si>
  <si>
    <t>(l) location indicator or geolocation for the operation and country concerned</t>
  </si>
  <si>
    <t>Partner main address - Country Partner main address - NUTS 3</t>
  </si>
  <si>
    <t>(m)  mobile operations</t>
  </si>
  <si>
    <t>no mobile operation</t>
  </si>
  <si>
    <t>(n) type of intervention</t>
  </si>
  <si>
    <t>D1 - Types of intervention</t>
  </si>
  <si>
    <t>d</t>
  </si>
  <si>
    <t>e; f</t>
  </si>
  <si>
    <t>027</t>
  </si>
  <si>
    <t>044</t>
  </si>
  <si>
    <t>061</t>
  </si>
  <si>
    <t>079</t>
  </si>
  <si>
    <t>108</t>
  </si>
  <si>
    <t>151</t>
  </si>
  <si>
    <t>166</t>
  </si>
  <si>
    <t>173</t>
  </si>
  <si>
    <t>Start date</t>
  </si>
  <si>
    <t>End date</t>
  </si>
  <si>
    <t>Project no.</t>
  </si>
  <si>
    <t>The project’s OVERALL OBJECTIVE focuses on promotion of innovative and highly efficient joint cross-border actions in smart specialization areas of green and circular economy in the PA, with the aim to improve the framework conditions for growth and competitiveness of green &amp; circular MSMEs through internationalisation, while reducing growth barriers and creating a smarter and business-friendly environment.
The Project's MAIN OUTPUT will be a "Cross-Border Green &amp; Circular MSMEs Business Networking Model", capitalizing the "SME BE SMART" results</t>
  </si>
  <si>
    <t>Aquaponics is an agricultural practice that combines recirculating aquaculture systems (the RAS technology) with growing vegetables above ground (hydroponics). the project leverages on the results of the project ISEPA, and will provide for a Joint Aquaponics Agenda to support this profitable business model that combines with environmental sustainability and food security. This will be possible thanks to the cooperation of 5 organizations from Puglia, Molise, Albania and Montenegro that solely hold the scientific knowledge, practical experience and aquaponics facilities in the whole Programme area.</t>
  </si>
  <si>
    <t>The objective is to guarantee access to knowledge, skills and production capacity to enforce in the aeronautical, nautical and mechanical sectors.
The main result will be the development of a joint action plan to increase the skills of the SMEs of the Programme area to be competitive in additive manufacturing at the EU level.</t>
  </si>
  <si>
    <t>the project is a capitalization of ITALME FAME project, aiming to create n. 1 FAME CB CLUSTER to improve cluster’s members skills on digital and social storytelling activities and so learn how to produce one international audio-visual productions. The main project outputs are: 
n. 1 S.A. FAME cluster joint action plan: definition of the SA FAME Cluster model / guidelines for managing and implementing the activities to improve the digital and social storytelling skills of the Cluster's members, ensuring that they will work together in an integrated way and with a cross border approach 
n. 1 S.A. FAME cluster joint tested solution: 1 practical testing of the innovative CB innovative digital format (n. 1 FAME CLUSTER editorial and production plan) to realize n.1 TV movie script enhancing territories, Local heritage, local culture and promote tourism at CB level</t>
  </si>
  <si>
    <t>Project’s main objective is to improve framework conditions for the growth of female entrepreneurship in the sustainable tourism sector. Main output will be the establishment of a cross-border NEW ICONS CLUSTER, focused on sharing digital and green strategies for sustainable touristic development.</t>
  </si>
  <si>
    <t>ENGAGEMENT capitalises HISTEK and HISTEK Plus results to identify the aspects (cultural, environmental, social, legislative etc.) that currently hinder an effective business/education engagement by SMEs, and to outline, through a Joint Action Plan, recommendations for policy makers aimed at promoting and supporting a progressive opening of the SMEs' approach to collaboration with training systems, in view of the future CB cooperation.</t>
  </si>
  <si>
    <t>HERALD aims to support the creation, promotion and distribution of artistic productions in the South adriatic area. it will lead to the constitution of a Cross-border Performing Arts’ Community based on a unique methodology, Here comes Hermes, herald of the gods, who will travel across the lands of Puglia, Albania and Montenegro to help peoples encourage the longevity of the Performing Arts.</t>
  </si>
  <si>
    <t>BIOTOURS 2.0 aims to develop citizen science methodology for sea and biodiversity protection, supporting the integration of data necessary for scientific research on cetaceans protection. The project capitalizes the model applied by the ITALME BioTourS project. it will implement an integrated multi-sectoral approach to minimize threats impact on cetacean populations by combining technology, science and education. 
Output: developing a cross-border cetaceans monitoring Plan in the Adriatic sea including citizens active contributions to foster biodiversity protection, complying with EU recommendations</t>
  </si>
  <si>
    <t>GREEN faces models of energy collectives in the program area and provides good practices and guidance on the topic drawn from the capitalization of ITALME Project ADRIA_ALLIANCE. Green's approach will be: 
-Develop strategies for involvement in energy transition to encourage pro-environmental behavior by citizens, especially through the role of NGOs
- to providing elements for the implementation of ECs, and technical solutions to make energy consumption more efficient, combating the issue of energy demand</t>
  </si>
  <si>
    <t>LEC + aims is to capitalize the main results obtained in ITALME LEC project, improving energy efficiency and renewable energy usage through the development of “local community of active energy consumers” (LEC). The main output produced will be a Joint Local Energy Community Action Plan that will include a series of actions to spread and promote the creation of new LEC in the programme area.</t>
  </si>
  <si>
    <t>The project aims to lay the foundation for reducing pollution and protecting water resources, by developing a joint solution to monitor training needs and build training programs. The need for this solution has been identified capitalizing on the results of the Interreg “Cross-Water” (CW) project, designed to draw an efficient and effective cross-border water management system.</t>
  </si>
  <si>
    <t>ENGAGE aims to capitalize the results of Interreg Mediterranean Biodiversity Protection Community project and, in particular, the “Policy paper for the definition of a governance framework for the South Adriatic-Ionian Straight Ecologically or Biologically Significant Area”. 
The final output will be an action plan adopted through a Memorandum of Understanding to define a coordinated and shared actions between decision makers and key stakeholder, to create the synergies on conservation measures between the South Adriatic countries to preserve the ecological integrity of the "South Adriatic Ionian Strait", and to define the further development of marine protected areas to reach the target to place 30% of EU sea and terrestrial area under protection by 2030 as planned by the EU Biodiversity Strategy 2030, with particular emphasis on transboundary marine protected areas.</t>
  </si>
  <si>
    <t>SuS_AGRI aims to capitalise the methodology developed by the REBOUND project "Fostering Resilience in Rural Communities" funded by the ERASMUS+ programme. REBOUND project was identified as flagship project in the frame of actions for resilient rural areas by the European Rural Vision. SuS_AGRI aims to strengthen the base knowledge of farm producers in the South Adriatic area on agricultural practices to mitigate the effects of global warming.</t>
  </si>
  <si>
    <t>AWeS0Me PLUS aims to capitalize the ITALME AWeS0Me outputs. The main objective is to combine the competences about New Materials, New Concepts Design and New Business Models to overcome the limits of their actual use and improve development of green thermal insulating materials obtained from agro-wastes to increase thermal insulation of building envelope.</t>
  </si>
  <si>
    <t>Tour aims to create an awareness program for the three territories about the sustainable tourism strategies for local and regional policy makers, with practical guidelines of possible activities to be implemented by tourism operators.</t>
  </si>
  <si>
    <t>CLEAN aims to contribute to a greener South Adriatic by promoting energy efficiency across the region, capitalizing on the experiences gained by the EU Covenant of Mayors for Climate and Energy (CoM) - network with more than 11.600 cities – that require signatories to prepare a “Sustainable Energy and Climate Action Plan”(SECAP).
Their improved knowledge will lay the foundation for a joint action plan, to define a common strategy to further extend the CoM and practices in the programme area, whose implementation will be supported by a Memorandum of Understanding. 
The MoU will also create a control room to support municipalities in seeking EU/national funds, creating partnerships and synergies.</t>
  </si>
  <si>
    <t>SOFTMOVE will work on the outcome of ITALME SkEye project, to target the emerging market of Urban Air Mobility (UAM), to offer an innovative approach to cargo mobility in particular in congested urban areas.
SOFTMOVE will explore how drone technical approach specifically focused on concept of operations and feasibility of services can meet target citizens' expectation. This formative step is crucial to fill the lack of knowledge and experience that the South Adriatic area has in using drone technologies to solve daily problems of transportation.</t>
  </si>
  <si>
    <t>the project aims to setting up a public/private Network model to plan intermodal soft mobility itineraries along the via Traiana from the coasts of Puglia, crossing the Adriatic sea, to the via Egnazia in Albania, now Pan-European Corridor VIII. Soft mobility includes any non-motorized transport, i.e. pedestrian, bicycle, roller skate and skateboard transfers. It could be intended as “zero impact” or sustainable mobility too.</t>
  </si>
  <si>
    <t>ISACC+ intends to promote the optimization and automation of control processes in the SA area. It capitalises the output of the previous ITALME “ISACC” project, an AI-based platform to support anti-fraud inspections, tailored on customs needs and tested in the port context, but that can instead perform a wide range of tasks to support further types of controls.</t>
  </si>
  <si>
    <t>ROUTE capitalizes on some topics of the TRUST project, which aimed to integrate – through a technological platform – different ways of transport improving the cooperation between and within public and private transport and offering a facilitate users’ experience. therefore ROUTE project aims is to improve the connection between intermodal systems such as ports/airports/railways/road maps/bicycle paths to reach the principal attractive cultural-environmental destinations between the cross-border country like Italy, Albania and Montenegro.</t>
  </si>
  <si>
    <t>SMART LAND aims at creating conditions for social cohesion and inclusion, deleting physical and cultural limits and making the territory accessible, with a new evaluation for mobility. the project will foster rural mobility on the ground of experiences and knowledge still tested in big cities to get mobility better. Project capitalizes on the results and methodological approach of SMARTA-"SMArt Rural Transport Areas" ( EC-MOVE/B4/2018-567)</t>
  </si>
  <si>
    <t>The project capitalizes the ITALME ONCLOUD NINE project, developing a model for a more sustainable and inclusive air connectivity. This output will improve the work of transport operators providing them with a set of innovative solutions in the field of sustainable air mobility.</t>
  </si>
  <si>
    <t>capitalizing the INTERFIDE-CRT model (ITALME 377), the project aims to create a Brand Area gathering cross-border itineraries defined and tested in the INTERFIDE tours, enhancing destinations, the identity of the territories and the INTERFIDE model itself, through a cross-border governance model relevant for the promotion and coordination towards the joint promotion of tourist religious itineraries.</t>
  </si>
  <si>
    <t>ILOFORDIGTAL, capitalizing the project POR PUGLIA - ILONET, aims to share, develop and strengthen skills, methodologies and knowledge to empower a cross border Digital, entrepreneurial and professional skills network and encourage youth entrepreneurship in Puglia, Molise, Albania and Montenegro.</t>
  </si>
  <si>
    <t>WRECKS4ALL 2.0 builds on the opportunity of capitalizing on relevant experiences, outputs, and results of the project “Protecting underwater heritage through its digitalization and valorisation as a novel touristic offer - WRECKS4ALL” (IPA HR-Bosnia Herzegovina-MNE). the project will foster innovative cultural and tourism improvement through the utake of the “WRECKS4ALL Action Plan” for the improvement of the dive destinations and digital access to underwater cultural heritage.</t>
  </si>
  <si>
    <t>ENTAIL, through the capitalisation of the EArPieCe project, proposes to recovery and valorise a musical and ethnological repertoire with an impact and a strongly interregional connotation, safeguarding the territorial histories. The interregional approach is contributing to a more nuanced understanding of the popular music culture, by helping identify similarities and differences of different regions and contribute to a more comprehensive understanding of the global music culture</t>
  </si>
  <si>
    <t>FREA capitalizes the projects TRAINe-HOTEL” - ERASMUS+; INNOVATION x ACCESSIBLE TOURISM IN NATURAL AND RURAL AREAS, Access-IT. it aims to improve the developing of an innovative form of tourism, known as workation. This form of tourism receptivity, which combines work and vacation, deserves the proper expansion in the cross-border territories, taking advantage of digital innovations and facing some cultural disparities related to low knowledge of the target markets, needs of supporting tools and weak networks among operators. The output consists of a joint work plan, including a toolbox of services and joint actions which will be necessary for tourism operators interested in developing the workation segment.</t>
  </si>
  <si>
    <t>INTREPID responds to the need to identify actions and strategies to ensure the inclusion of disabled people in tennis and beyond, with a view to integrated management. The general objective of the project is to guarantee an improvement in the quality of life of people with disabilities through a protected and temporary sporting cross-border and innovative path, aimed at achieving self-esteem. In addition, the involvement of the Albanian partner is in continuity with the selection of Tirana for the European City of Sport 2023 title.</t>
  </si>
  <si>
    <t>CRAFTLAB PLUS, a capitalisation action born from the project CRAFTLAB, funded under Interreg GR-IT 14-20, aims to promote skills transferral in artisanship while strengthening craft industry &amp; valorising cultural heritage through cross-border cooperation. the project focuses on 3 artisan sectors, ceramics, mosaics &amp;textiles.</t>
  </si>
  <si>
    <t>MUSE aims to capitalise the paper “Defining Resilience in Remote Music Ecosystems” carried out by the NGO Center for Music Ecosystems and validated by the Stockholm Resilience Centre. This policy paper will be transferred in the partner territories to define an action plan to develop the resilience in Remote Music Ecosystem of the programme area.</t>
  </si>
  <si>
    <t>UniValens aims to set up harmonized CB procedures for validation &amp; accreditation of jointly developed CB Higher Education Programs in performing arts .</t>
  </si>
  <si>
    <t>PUMA capitalizes the results achieved by the management of the ITALME AIDA project, in order to strengthen cross-border cooperation capacity in the project management sector, through the creation of joint governance tools. The common challenge is to improve the quality and accessibility of European projects to promote a shared management model, acquiring strategic skills to increase professional abilities and transversal skills for the role of "Project manager for territorial cooperation" according to a common standards.</t>
  </si>
  <si>
    <t>GOVERNANCE capitalizes on HISTEK and HISTEK Plus Projects and aims to favor and consolidate the gradual sharing, between the 3 countries, of a common cultural background, functional to the effective future implementation of a 5 EQF Level CB training system. The main challenge is to enable efficient and solid channels of communication between the educational systems of IT-AL-ME, to make cooperation effective and progressively guarantee real commitment to the implementation of a future EQF 5 education system at CB level.</t>
  </si>
  <si>
    <t>SURF capitalizes FoodTrails (H2020) &amp; FoodShift2030 (H2020) with the aim to increase the institutional capacities of medium and small sized cities in South Adriatic area to adopt a joint and participatory decision-making processes, based on civil society involvement, and favour the uptake of food system strategies and urban food policies.</t>
  </si>
  <si>
    <t>A.C.T. aims to strengthen the capacity for cross-border cooperation in the field of procurement. A.C.T. wants to analyse the opportunity of exporting some good practices of public procurement management to the South Adriatic area, in order to develop a recognisable and shareable method and approach to achieve transparent and responsive public procurement management. 
ACT grounds on relevant results and good practices identified under the R2GP4 project (funded by EEA and Norway Grants Fund for Regional Cooperation) and the OECD Toolbox for Public Procurement, to increase skills and knowledge, to promote the sharing of best practices in order to mutualize shared rules of conduct that prevent corruption dynamics.</t>
  </si>
  <si>
    <t>The project capitalizes the experience gained from Covenant of Mayors standards by municipalities of Castel San Vincenzo and San Michele Salentino. it will realize a Joint Action Plan for a common model of management in order to support less experienced local authorities (Municipality of Roskovec and Municipality of Andrijevica) in building the governance policy capacities connected with the Covenant of Mayors procedures.</t>
  </si>
  <si>
    <t>SAGRI, starting from the experience of the of SICURAGRI project implemented by LP- CIA PUGLIA, aims to support the various players of the agricultural production system in the management of the health and safe system in agriculture. In particular it aims to issue a joint guidelines /document to ensure the health of workers from the risks associated with agricultural work on the basis of Council Directive 89/655/EEC and Directive 2009/128/EC.</t>
  </si>
  <si>
    <t>B-VISA2030 aims to capitalize the Blue vision strategy adopted by Puglia region and the results achieved within the thematic project ITALME Smart Adria Blue Growth. it is focused on the dissemination of the strategic guidelines defined in the regional Blue Vision on a local scale, and on supporting Albania and Montenegro into the definition of a long-term blue strategy within an effective governance system.</t>
  </si>
  <si>
    <t>The project aims to increase the cooperation, the institutional capacity and partners' governance skills in order to provide an efficient application of the Blue Flag criteria. The common challenge is to capitalize the best practices already existing in Puglia region, boosting the further development of boating tourism and public marinas, guaranteeing, for Montenegro, a sustainable approach of those, while building a territorial policy strategy for Albania, that has no Blu Flag recognition site.</t>
  </si>
  <si>
    <t>The strategic project on Good Governance aims at enhancing efficiency of the public administrations partners in responding to citizens and territorial needs. The project intends to develop a set of interventions improving: a) the efficiency and the quality of public services provided through simplification procedures and digitisation strategies/tools, b) the skills and capacity of public administrations in managing both digitalisation processes/tools and EU Cohesion policy mechanisms, especially in terms of programming/management of different funds for a better impact on territories. Two specific objectives are envisaged: 1) the creation of the necessary conditions so as to accompany and support public institutions in a process of empowerment and improvement of the efficiency of the services provided; 2)the empowerment/enhancement of the public administration’s human capital, through the acquisition of digital skills as well as higher knowledge on EU Cohesion policy, programming/ management of funds. The first specific objective will be achieved through the definition of a strategic framework as well as specific operational plans for the enhancement of digital skills; the implementation of pilot actions for the implementation of specific IT Tools, responding to territorial needs; the creation of a Multifunctional Hub, providing the necessary support in terms of knowledge transfer on the issues addressed by the project, both through a networking platform and a cross-border task force providing tailored expertise. The second specific objective will be attained through capacity building activities in order to improve skills of public institution staff, focusing both on digital competences as well as on EU Cohesion policy, programming/managing ESI funds, both in a perspective of empowerment and facilitation in simplification processes, participation to projects as well as the enhancement of the pre-adhesion process (acquis communautaire) for Albania and Montenegro.</t>
  </si>
  <si>
    <t>Competitiveness and innovation potential of regions depend on a skilled labour force. South Adriatic regions are mostly affected by outmigration and negative consequences of demographic change and suffer from an unfavourable phenomenon: a significant share of people is inactive, even if the regions suffer a shortage of skilled workers. This phenomenon is particularly significant if considered within the blue economy sectors, that are facing an increasing socio-economic importance in the South Adriatic regions. In fact, although blue economy still remains a relatively new concept in the Programme area, it has to be said that there is an increasing attention towards the development of blue emerging sectors (such a blue tourism, blue digitalisation, blue-bio-technologies, etc.), as a key driver to the whole socio-economic and inclusive growth of the South Adriatic regions, not only for the coastal areas but also for the entire inland regions.
In this scenario, the SA SKILLS project aims at improving the availability of qualified competencies and skills in the labour market, as leverage to strengthen the development of key economic sectors of the South Adriatic, with specific reference to blue economy. To this purpose, and thanks to a cross border approach, the project undertakes specific actions to face the main challenges of shortage, under-qualification, mismatch of job skills in emerging blue economy sectors of blue-biotechnologies and blue tourism. In particular, the project will: 1. establish a permanent dialogue among all the stakeholders of the education, training and professions systems, enabling the definition of a common cross-border language, an harmonised qualification system and common priorities for job skills development and improvement; 2. set up new education curricula and training paths able to introduce new and advanced professionals in the market labour, filling the gap of unavailable skills; 3. improve cooperation between education and industry/business at several level to reduce skills gaps between already existing educational offer and labour market needs; 4. improve the attractiveness of career opportunities. 
The project also provides for the setting up of tools to improve and empower the industry/business in terms of managing human capital and promoting wellbeing processes of workers linked to the valorisation of internal competences (up-skilling of human capital) and/or promoting successful relocation (reskilling of human capital). Among those tools, the Blue Economy Training Center, the Blue Growth Cluster and the Blue Economy Ditigital Platfom are oriented to offer a wide range and cutting-the edge training opportunities to industry and to stimulate a cross-border circulation of skills and competences under an harmonised qualification system. 
On a long-term vision, the project factually contributes to harmonisation of the institutional framework in the South Adriatic area for the education, training and professionals systems and stimulates an improvement of the advanced blue skills availability in the labour market, ensuring the economic and inclusive growth of key economic sectors of the South Adriatic area.</t>
  </si>
  <si>
    <t>Project Objective: To improve European interconnection while developing green and sustainable mobility within the South Adriatic area of the Trans-European Transport Network (TEN-T).
Here's an analysis of the Work Plan (WP1, WP2, and WP3), and their logical interconnection to the achievement of the objectives set for the program and project. 
1. WP1: STRATEGIC INTERREG FRAMEWORK CAPITALISATION AND UPGRADING The activities in WP1 focuses on developing and aligning the strategic policy framework of the targeted territory with the EU's Sustainable, Green, and Smart Mobility Strategies. By conducting assessments, analysing the existing TEN-T networks, and studying Corridor VIII, the project gains a comprehensive understanding of the current state of multimodal mobility. The feasibility study for the road-level extension of TEN-T and the development of guidelines and recommendation documents contribute to improving access to TEN-T and cross-border mobility. Additionally, upgrading the infrastructure and security at the Port of Bar enhances regional connectivity and supports sustainable and intelligent mobility. The communication objectives in WP1 help promote the project and raise awareness among various target audiences.
2. WP2: CAPACITY BUILDING – REGIONAL CONNECTIVITY COORDINATION WP2 aims to increase critical knowledge on the Connectivity Agenda and promote greening businesses and services within the ports involved. The workshop sessions on the port's green transition, knowledge sharing, and regional management and coordination of the TEN-T contribute to building the capacity of institutional stakeholders. By focusing on topics such as energy efficiency, mobility plans, and emission reduction, the project empowers stakeholders with the knowledge and practices necessary for sustainable and intelligent mobility. The study visits an EU port further enhance the understanding of replicable practices. The coordination training session supports the revaluation of Corridor VIII and the development of innovative recommendations, aligning with the overall objective of improving European interconnection.
3. WP3: REGIONAL TRANSPORT CONNECTIVITY UPGRADE WP3 addresses the objective of upgrading regional transport infrastructure and services. The feasibility studies for railway and road upgrades provide insights into the current state of connectivity and propose solutions for improvement, supporting the goal of developing green and sustainable mobility within the South Adriatic area of the TEN-T. The pilot project on smart mobility solutions showcases innovative technologies and strategies to enhance transportation efficiency and sustainability. The capacity-building and training activities equip stakeholders with the necessary knowledge and skills to promote and implement sustainable transport practices. By promoting sustainable and efficient regional transport services through communication objectives, the project aims to raise awareness, disseminate knowledge, and encourage stakeholders to adopt sustainable transport measures.
Overall, the activities in the Work Plan are designed to address different aspects of the program and project objectives. WP1 focuses on strategic framework development and upgrading, WP2 focuses on capacity building and knowledge sharing for regional connectivity coordination, and WP3 plays a crucial role in upgrading regional transport connectivity, promoting sustainability, and enhancing the efficiency of transportation services. 
Overall Impact: The project and its work packages collectively aim to improve European interconnection within the South Adriatic area of the TEN-T while promoting sustainable, green, and intelligent mobility. The impacts of the project and the outputs from each work package can be summarized as follows:
Improved Strategic Policy Framework: The outputs of WP1, such as the aligned strategic policy framework, analysis reports, and recommendation documents, contribute to the development of a more cohesive and effective policy framework. The impact is a strengthened strategic approach to the targeted territory's sustainable, green, and smart mobility strategies.
Enhanced Regional Connectivity Coordination: The outputs from WP2, including capacity building actions, knowledge sharing, and regional management and coordination training, lead to improved coordination among institutional stakeholders. The impact is an increased understanding and implementation of sustainable practices within the ports, resulting in reduced environmental impact and improved efficiency in regional connectivity.
Upgraded Regional Transport Infrastructure: The outputs of WP3, such as feasibility study reports, pilot project results, and capacity-building activities, contribute to the upgrading of regional transport infrastructure and services. The impact is improved transport connectivity, enhanced sustainability, and increased efficiency of transportation services in the targeted territories.</t>
  </si>
  <si>
    <t>In the area of the Italy-Albania-Montenegro Programme, tourism represents one of the most important drivers of development and a significant area of cooperation between the three Countries. This sector offers countless opportunities for development, according to the twin transition paradigma - green and digital - and with a specific focus on the social dimension, the implementation of which passes through:
- a more effective enhancement of the cultural, environmental and natural heritage;
- a more incisive support to strengthen the existing entrepreneurial environment and the creation of new enterprises linked to tourism, culture and creativity;
- a systematic valorisation and constant update of the skills of operators, especially women and young people;
- the promotion of sustainable cross border investments that create a virtuous circuit between tourism supply and demand and the promotion of territories.
If the COVID 19 pandemic has represented a deep crisis for a highly vulnerable sector such as tourism, it also raised the awareness of the need to trigger change and innovations processes in the dynamics of territorial development.
This awareness is further strengthened by the added value that the cooperation projects implemented to date within the Italy-Albania-Montenegro Programme, but not only, have represented in terms of:
- creation of tools for the knowledge and promotion of territories;
- identification of strengths to be exploited and weaknesses on which to intervene; 
- mutual knowledge of the main public and private players involved in the sector.
In the context of the current programming period, it is therefore essential to capitalise the main results achieved to date, in order to have also a positive impact on the decision-making process and policies of the three Countries, directly involving the public administration.
This is the starting point for the SA CREATIVITY project, whose main objective is to promote cross border sustainable development paths in the areas involved, focusing on the digital and green transition of the tourist sector as a key factor for the enhancement of these areas based on their cultural richness and liveliness. In this sense, the three main pillars are: 
1. revitalising and strengthening tourism through the enhancement of cultural heritage sites: digitalisation and restoration for their reuse as multifunctional creative hubs/tourist attractors with residential spaces, workshops, conference rooms, spaces for modelling, visual arts and traditional crafts and to receive innovative start-ups;
2. identification and implementation of cross border initiatives to strengthen the cultural and creative sector: development of for the strengthening of the entrepreneurial environment, through activities to empower the skills of young people and women, and the promotion of young talents and artists, through public events to be held in the most prestigious cultural sites;
3. Supporting of the creation of optimal conditions to foster the sustainable and smart growth of territories: identification of proposals and recommendations to be submitted to policy-makers, useful also for the strengthening of the EUSAIR strategy and the other cooperation opportunities in the MED area.
According to these three pillars, the main concrete achievements of the project are:
- the reinforcement of cross border technical tools, as results of previous projects - 3C and DUE MARI - which, also through appropriate links, will allow in-depth knowledge and better tourist promotion of the territories, in order to promote their use and encourage exchanges between businesses, artists and operators in the tourist and creative sectors;
- the implementation of workshops, in the cultural sites and places targeted by the investments, to support the creation and strengthening of tourism and cultural and creative enterprises and the creation of a transnational network of operators;
- the strengthening of cooperation between the project partners, which will be further enhanced through the identification of formal cross border cooperation tools to relaunch the identity of the South Adriatic area in a broader context represented by the Adriatic-Ionian area and the entire Mediterranean basin.
The main strength of the project is the partnership composed of national and regional public administrations competent in the fields of tourism and culture, demonstrating their commitment to find shared policy solutions that can contribute to enhancing the cultural identity of the South Adriatic.</t>
  </si>
  <si>
    <t>In these last years, phenomena that are the direct consequence of climate change and of policies for the protection of territories, especially the most vulnerable ones, which have not always proved far-sighted and capable of having a positive impact on the issue of risk management, have become increasingly frequent.
Sharing the awareness of the need to address the issue of territories protection and resilience through a better water management and the identification of tools for the prevention of forest fires, the national and regional public Administrations of Italy, Albania and Montenegro, with specific competences on the issue of civil protection, have identified common objectives to be achieved with the SA RESILIENT project.
The main objective of the project is to positively affect regional and national policies on territorial resilience with medium and long-term initiatives through:
- the identification and improvement of tools for the collection, analysis and sharing of data to manage and prevent such phenomena, mainly capitalising the best results of previous projects;
- the improvement and strengthening of capacity building through training activities and exchange of experiences also with Institutions and Authorities of other European countries;
- the strengthening of infrastructures and equipments to allow operators to operate at their best in the field and, consequently, to allow the whole Southern Adriatic area to reach the same levels in terms of promptness and immediacy of the response in case of critical events;
- actions to increase the awareness of the local communities living in the territories involved as a fundamental features in  view to strengthening the link between institutions and territories and thus to concretely implement the identified strategies and trigger a virtuous process of active participation.
The SA RESILIENCE project capitalises on successful experiences such as the TO BE READY  project, but also intends to actively contribute to the priorities of the EUSAIR Strategy (Pillars 3 and 4, specifically) as well as to the main initiatives, including those of governance, active in the Mediterranean in the framework of other cooperation programmes, especially ENI CBC MED and the future NEXT MED.
The greatest strength of the project is the active participation in the partnership of the administrations involved in civil protection in the three Countries.</t>
  </si>
  <si>
    <t xml:space="preserve">interfaith dialogue and tourism. It aims to build a joint model for interfaith coexistence to be tested in the countries involved. </t>
  </si>
  <si>
    <t>LASPEH 2.0 aims to enhance ecosystem resilience in the South Adriatic by creating unified tools and strategies to protect natural heritage and landscapes, focusing on species and habitats under the EU 92/43/EEC and 79/409/EEC Directives. The project will develop joint conservation measures, training, concrete actions, and awareness campaigns for species like the little tern and Marsican brown bear and habitats such as grasslands and lagoons. Aligned with EU restoration goals, it promotes cross-border collaboration, benefiting Natura 2000 managers, experts, and regional authorities.</t>
  </si>
  <si>
    <t>By focusing on integrating  maritime, road, and local transport systems, SUMO 2.0 aims to facilitate smoother, faster processing  of passengers and goods, especially during peak seasons. Development of innovative traffic management solutions and ecofriendly  transportation technologies such as electric and hybrid vehicles for port areas and smart logistics systems.</t>
  </si>
  <si>
    <t>The project will enhance disaster risk prevention,resilience, and climate change adaptation in target areas through advanced drone technology, stakeholder engagement, and capacity-building activities. A scalable, sustainable drone-based disaster response system will be implemented</t>
  </si>
  <si>
    <t>LAERTES aims to develop sustainable, climate resilient, intelligent and intermodal national, regional and local mobility, including improved access to the TEN-T network and cross-border mobility, through soft measures and pilot actions, promoting sustainability, economic growth, and regional development.</t>
  </si>
  <si>
    <t>Enhancing blue growth and competitiveness of MSMEs by developing action plan and transferring innovations for the valorization of the Blue crab products and by-products</t>
  </si>
  <si>
    <t>To enhance the sustainable growth and competitiveness of Cultural and Creative SMEs and professionals in the South Adriatic area by fostering cross-border collaboration, improving cultural governance, and supporting policy innovation.</t>
  </si>
  <si>
    <t>Increase the eco-entrepreneurial skills of youth and women of Italy, Albania and Montenegro through the improvement of the quality of services of private and public organizations and the strengthening of the cross-border innovation ecosystem.</t>
  </si>
  <si>
    <t>The project aims to promote the EU directive EPBD rules adoption, thanks to the spreading of a cross border POSITIVE CITIES common model. The model will be used by the municipalities of the programme area that want to bring positive impact of zero-emission buildings on the local societal, environmental and economical system. joint action plan to achieve a 55% reduction of public buildings energy consumption in line with new EU directive.</t>
  </si>
  <si>
    <t>The overall objective of the ITC FOOD project is to enhance the competitiveness and innovation capacity of agri-food SMEs in the South Adriatic region through cross-border collaboration. By the project's end, the target SMEs will have improved access to advanced training, digital tools and sustainable practices</t>
  </si>
  <si>
    <t xml:space="preserve"> to  promote employment and entrepreneurship among NEETs, especially women, through the development of skills in the food and wine  sectors, fostering the creation of innovative and competitive micro-enterprises that contribute to local economic development and the enhancement of the gastronomic cultural heritage.</t>
  </si>
  <si>
    <t>The ADRISMART project aims to protect biodiversity in the Adriatic Sea by addressing threats such as overfishing, pollution, and climate change. Focusing on mariculture as a mitigation method, ADRISMART will use AI-driven predictive models to support sustainable practices. Key actions include creating pilot sites in Italy and Albania, developing water monitoring systems, and establishing shared biosecurity guidelines. The project promotes cooperation across borders, aiming to improve biodiversity policies and raise public awareness.</t>
  </si>
  <si>
    <t>The Artisan 4.0 project aims to tackle the common challenge of digital underdevelopment and low competitiveness among artisans in the South Adriatic region,  by establishing robust networks, providing targeted training in digital skills, and facilitating collaborative cross-border initiatives.</t>
  </si>
  <si>
    <t>The main objective is to enhance sustainable, climate-resilient, and intelligent mobility in the South-Adriatic region, specifically targeting small and medium-sized municipalities. By developing, updating and implementing Sustainable Urban Mobility Plans (SUMPs) and studying the feasibility of a future cross-border SUMP, the project aims to reduce CO2 emissions and improve cross-border connectivity, benefiting local authorities and planners for a 90% reduction in transport emissions by 2050.</t>
  </si>
  <si>
    <t>To enhance the educational outcomes and professional orientation of students with special educational needs (SEN) in the South Adriatic by developing and implementing a cross-border mentoring model and a related strategy and action plan. This model will enhance access to inclusive and quality education, promoting learning resilience and smooth transitions between different educational levels and from school to the workforce, directly benefiting SEN students and educators in the program area.</t>
  </si>
  <si>
    <t>define, recognize, and integrate Social Health Operators (SHOs) into the social and health systems in South Adriatic area, in accordance with EU rules and standards. By developing clear roles, competencies, and certification processes, and implementing pilot programs, the project aims to enhance the effectiveness and coordination of social and health services, ensuring that SHOs contribute significantly to improved service delivery and professional standards across EU.</t>
  </si>
  <si>
    <t xml:space="preserve">The overall objective of the ENERGY project is to enhance energy efficiency in the South Adriatic region by analyzing and monitoring in energy consumption across selected buildings in partner municipalities. The primary beneficiaries include authorities, interest groups, stakeholders and the community, which will utilize the project results to improve their knowledge on energy management practices. Ultimately, the project intends to raise the general awareness on energy efficiency among citizens </t>
  </si>
  <si>
    <t>The HEVON project addresses the common challenges faced by the South Adriatic olive oil sector,
encouraging innovation and promoting the High Quality Extra Virgin Olive Oil Network (HEVON) to
ensure sustainable economic growth.</t>
  </si>
  <si>
    <t>Art4All will improve cultural accessibility and promote social inclusion for individuals with disabilities across the target regions. By the project's end, the goal is to have implemented effective strategies and tools that eliminate physical, sensory, and cognitive barriers to cultural access. two distinct training sessions: one focused on accessibility in the theatrical sector, and the other on accessibility initiatives in museums</t>
  </si>
  <si>
    <t>inclusive models for mental health care promoting holistic well-being services connected with tourism, cultural and creative sectors</t>
  </si>
  <si>
    <t>To enhance the capacity for climate change adaptation and disaster risk prevention in the regions of Puglia and Molise, Albania, and Montenegro through the development and implementation of innovative, ecosystem-based risk management solutions. This will be achieved by promoting interregional cooperation and equipping at least 60 local innovators with new tools and strategies, thereby increasing resilience and reducing vulnerability to environmental risks in these territories.</t>
  </si>
  <si>
    <t>OASYS aims to create an interregional network of municipal associations to promote green technologies, energy conservation, and sustainability education. Using Voluntary Local Reviews (VLRs), it aligns small municipalities with EU sustainability goals and ICLEI membership criteria. The project involves schools, develops a web platform for collaboration, and pilots a Sustainable Urban Park to enhance urban sustainability, air quality, and community well-being while advancing SDG 11.</t>
  </si>
  <si>
    <t>SMART LAND 2.0 aims is to create and implement a mobility plan, supported by the development of necessary infrastructure, to improve sustainable mobility in rural areas of the South Adriatic. By leveraging data analysis, technological innovation, and digital tools, the project aims to identify local mobility behaviors, reduce car usage and emissions, and promote interconnected, multimodal transport systems.</t>
  </si>
  <si>
    <t>DecarBoats aims to reduce carbon emissions in maritime transport by transitioning small boats to electric propulsion and integrating renewable energy solutions. This shift will decrease reliance on fossil fuels, improve air quality, and contribute to the sustainable development of the South Adriatic region. The project aims to create energy-efficient and environmentally friendly maritime systems, promoting green mobility and regional cooperation.</t>
  </si>
  <si>
    <t>Co4Co will prioritise connectivity by enhancing WBTC South Adriatic Area access to Core TEN-T before 2030 and securing SAA connectivity EU policy alignment. Puglia and Molise expertise with the Recovery and Resilience Facility will be shared with candidate countries to establish a supportive ecosystem for future access of Candidate Countries to Cohesion Policy instruments.</t>
  </si>
  <si>
    <t>The overall objective of the SECURE PORTS project is to enhance the cyber and physical security of small ports in the Adriatic region by implementing advanced technological solutions and practices. This includes real-time threat monitoring, improved asset management and the creation of a unified security framework. The project aims to reduce vulnerabilities, deter criminal activities, and foster cross-border collaboration for a safer SA maritime environment.</t>
  </si>
  <si>
    <t xml:space="preserve">AI EDU SEA project aims to promote a new form of ocean literacy in the coastal areas of the Adriatic-Ionian region by integrating generative artificial intelligence and human-centered technological approaches, through creative and interdisciplinary cross border educational paths for students and teachers. By the end, selected schools across Albania, Montenegro and Italy, will be empowered on new teaching methodologies, improving marine science knowledge too. </t>
  </si>
  <si>
    <t>Enhance regional resilience to wildfire risks through a comprehensive strategy,including risk analysis, emergency planning, knowledge sharing, and cross-border cooperation. it aims to implement advanced wildfire risk mapping and improve early warning systems</t>
  </si>
  <si>
    <t xml:space="preserve">The primary goal of this project is to enhance climate change adaptation strategies within the agrifood sector in the Program Area. The project aims to raise awareness among key stakeholders and  the general public about the impacts of climate change for the agrifood sector and collaboratively co-create robust action plans to improve preparedness and strengthen long-term resilience to extreme events. </t>
  </si>
  <si>
    <t>The project objective is to enhance the competitiveness of film SMEs by establishing the South Adriatic  Audiovisual SMEs Network and supporting joint audiovisual productions. By the end of the project, FRAME aims to integrate targeted SMEs into the network and successfully fund and launch at least 8 joint audiovisual projects, each involving an Italian producer paired with either an Albanian or Montenegrin producer, thereby fostering co-productions between the two sides of the Adriatic.</t>
  </si>
  <si>
    <t>To test the models and tools developed in HISTEK project, to concretely ground the collaboration between the 3 countries on each element at the basis of the construction of a solid 5th Level Education System at a cross-border level, verifying the constant alignment with the real needs of the 3 territories, with respect to the identified targets.</t>
  </si>
  <si>
    <t>enhance the role of food heritage in sustainable tourism by creating an ecosystem of traditional food producers, tourism supply chain, and CCI</t>
  </si>
  <si>
    <t>The project aims at supporting the development of SMEs in the healthcare solutions sector and enhancing the adoption process to better align with the needs of patients affected by neurodegenerative diseases</t>
  </si>
  <si>
    <t>The MICA project aims to mitigate the impacts of climate change on human health by adopting an integrated approach based on the One Health concept, which considers the interconnections between human, animal, and environmental health. The project focuses on implementing pilot actions in Italy, Albania, and Montenegro, with the objective of developing common risk assessment strategies, decision support tools, and policy guidelines to address climate change-related threats.</t>
  </si>
  <si>
    <t>innovative and sustainable sport tourism in the South Adriatic region, stimulating economic growth, social inclusion, and public health, while leveraging sports and e-sports as tools for cultural exchange, active living, and regional development.</t>
  </si>
  <si>
    <t>DESCRIPTION</t>
  </si>
  <si>
    <t>b; c; d</t>
  </si>
  <si>
    <t>Project no,. / acronym / Project title</t>
  </si>
  <si>
    <t>i; j</t>
  </si>
  <si>
    <t xml:space="preserve">SA-0200237 </t>
  </si>
  <si>
    <t xml:space="preserve">SA-0300329 </t>
  </si>
  <si>
    <t xml:space="preserve">SA-0300366 </t>
  </si>
  <si>
    <t xml:space="preserve">SA-0300413 </t>
  </si>
  <si>
    <t>Numero Progetti complessivi:</t>
  </si>
  <si>
    <t>Numero Progetti PA 1:</t>
  </si>
  <si>
    <t>Numero Progetti PA 2:</t>
  </si>
  <si>
    <t>Numero Progetti PA 3:</t>
  </si>
  <si>
    <t>Numero Progetti PA 4:</t>
  </si>
  <si>
    <t>Numero Progetti PA 5:</t>
  </si>
  <si>
    <t>Program priority</t>
  </si>
  <si>
    <t>PA 5</t>
  </si>
  <si>
    <t>PA 3</t>
  </si>
  <si>
    <t>PA 4</t>
  </si>
  <si>
    <t>PA 1</t>
  </si>
  <si>
    <t>PA 2</t>
  </si>
  <si>
    <t>Budget complessivo allocato per Asse:</t>
  </si>
  <si>
    <t>Budget PA 1:</t>
  </si>
  <si>
    <t>Budget PA 2:</t>
  </si>
  <si>
    <t>Budget PA 3:</t>
  </si>
  <si>
    <t>Budget PA 4:</t>
  </si>
  <si>
    <t>Budget PA 5:</t>
  </si>
  <si>
    <t>Budget complessivo allocato per Area (IT-AL-ME):</t>
  </si>
  <si>
    <t>Budget complessivo allocato per Call:</t>
  </si>
  <si>
    <t>First call (Small)</t>
  </si>
  <si>
    <t>Strategic</t>
  </si>
  <si>
    <t>Standard</t>
  </si>
  <si>
    <t>Numero Partner italiani:</t>
  </si>
  <si>
    <t>Numero Partner montenegrini:</t>
  </si>
  <si>
    <t>Numero Partner albanesi:</t>
  </si>
  <si>
    <t>Numero Partner complessivi
(senza double counting):</t>
  </si>
  <si>
    <t>Total eligible budget (by project)</t>
  </si>
  <si>
    <t>Innovative Systems to accomplish secure Cross-border Controls</t>
  </si>
  <si>
    <t>Improving Cultural Accessibility Across Borders</t>
  </si>
  <si>
    <t>Security Enhancement of Cyber and physical infrastrUctREs in South Adriatic small PORTS</t>
  </si>
  <si>
    <t>The REUSEFUL project promotes biodiversity protection and pollution reduction in South Adriatic coastal areas by advancing circular economy practices. It aligns with EU goals to cut waste by 55% by 2025, establishing reuse centers where furniture, electronics, and clothing are collected, repaired, and redistributed. This initiative reduces waste, supports low-income groups, and fosters environmental sustainability. Key outputs include a Joint Zero Waste Strategy, training, and a scalable cross-border approach for municipalities, benefiting local communities and ecosystems.</t>
  </si>
  <si>
    <t>The SPEEDY project targets conservation of endangered marine turtles (Caretta caretta and Chelonia mydas) and the Mediterranean monk seal (Monachus monachus) in the South Adriatic. Efforts include habitat mapping, monitoring populations, enhancing recovery centers, and developing a joint recovery protocol. Through training and awareness campaigns, SPEEDY promotes sustainable practices and stakeholder cooperation, aligning with the EU Biodiversity Strategy 2030 to protect and restore marine biodiversity in the region.</t>
  </si>
  <si>
    <t>The EDEN project addresses key environmental challenges in the South Adriatic region, including rapid urbanization, habitat degradation, and biodiversity loss. Aiming to protect local flora and fauna, EDEN implements green spaces and promotes sustainable development. It fosters community engagement and environmental responsibility across diverse groups, from citizens to schools. EDEN's transnational approach unites regions on shared issues and incorporates innovative citizen education for active biodiversity conservation.</t>
  </si>
  <si>
    <t>The EVOLVE project addresses biodiversity preservation and sustainable development in IPA CBC regions, emphasizing digital transformation to promote green growth. By establishing Open Innovation Hubs model after European Digital Innovation Hubs (EDIHs) in Albania and Montenegro, EVOLVE supports digitalization to enhance biodiversity protection. Key outputs include creating two Biodiversity Digital Hubs, a knowledge transfer package, and best practices for SMEs and public sectors, fostering cross-border cooperation and aligning local efforts with EU sustainability goals.</t>
  </si>
  <si>
    <t>The ASCEND project addresses the challenge of limited innovation and sustainability among SMEs of the Adventure Tourism (AT) sector in the South Adriatic region. AT, which includes outdoor activities such as hiking, kayaking, biking, snorkeling, and other physically engaging experiences that connect with nature, is a rapidly growing market projected to experience significant expansion in the coming years. Despite the region’s potential, SMEs face obstacles such as lack of funding, underdeveloped destinations, and limited cross-border cooperation.</t>
  </si>
  <si>
    <t>The BRESTAT project aims to harmonise business statistics across Italy, Albania, and Montenegro to improve data quality and accessibility. By aligning with EU standards, it supports SMEs, enhances public policy, and strengthens cross-border economic integration. This unified approach boosts regional competitiveness and fosters informed decision-making, contributing to a more integrated South Adriatic economy.</t>
  </si>
  <si>
    <t>ArchaeoSafe's objective is to enhance the protection of cultural heritage by enabling real-time risk prediction and early warning systems. The expected change is the introduction of advanced monitoring tools that will help authorities prevent damage to heritage sites, improving preparedness for environmental threats and contributing to long-term preservation. Digital Twin platform that integrates BIM-GIS technologies, risk  assessment models, and an early warning system</t>
  </si>
  <si>
    <t>The project aims to enhance the growth and competitiveness of SMEs, including micro-SMEs, in three participating countries by supporting their Sustainable Digital Transformation.
Through a dedicated Technological Platform and a Maturity &amp; Sustainability Assessment Model, the project will assess digital needs, provide tailored support with dedicated tools and services, and foster a collaborative ecosystem, enabling a virtuous trans-national matchmaking among SMEs.</t>
  </si>
  <si>
    <t>CONFCOOPERATIVE – Unione Regionale del Molise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</si>
</sst>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indexed="8"/>
      <name val="Calibri"/>
      <family val="2"/>
      <scheme val="minor"/>
    </font>
    <font>
      <b/>
      <sz val="16"/>
      <color indexed="8"/>
      <name val="Calibri"/>
      <family val="2"/>
      <scheme val="minor"/>
    </font>
    <font>
      <sz val="8"/>
      <name val="Calibri"/>
      <family val="2"/>
      <scheme val="minor"/>
    </font>
    <font>
      <b/>
      <sz val="9"/>
      <color indexed="81"/>
      <name val="Tahoma"/>
      <family val="2"/>
    </font>
    <font>
      <sz val="9"/>
      <color indexed="81"/>
      <name val="Tahoma"/>
      <family val="2"/>
    </font>
    <font>
      <b/>
      <sz val="11"/>
      <color indexed="8"/>
      <name val="Calibri"/>
      <family val="2"/>
      <scheme val="minor"/>
    </font>
    <font>
      <sz val="10"/>
      <color indexed="8"/>
      <name val="Calibri"/>
      <family val="2"/>
      <scheme val="minor"/>
    </font>
    <font>
      <b/>
      <sz val="14"/>
      <color theme="0"/>
      <name val="Calibri"/>
      <family val="2"/>
      <scheme val="minor"/>
    </font>
    <font>
      <sz val="11"/>
      <name val="Calibri"/>
      <family val="2"/>
      <scheme val="minor"/>
    </font>
    <font>
      <sz val="11"/>
      <color theme="0"/>
      <name val="Calibri"/>
      <family val="2"/>
      <scheme val="minor"/>
    </font>
  </fonts>
  <fills count="16">
    <fill>
      <patternFill patternType="none"/>
    </fill>
    <fill>
      <patternFill patternType="gray125"/>
    </fill>
    <fill>
      <patternFill patternType="solid">
        <fgColor rgb="FFE6F0DC"/>
      </patternFill>
    </fill>
    <fill>
      <patternFill patternType="solid">
        <fgColor rgb="FFDCF0FF"/>
      </patternFill>
    </fill>
    <fill>
      <patternFill patternType="solid">
        <fgColor rgb="FFFFF0C8"/>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0C8"/>
        <bgColor indexed="64"/>
      </patternFill>
    </fill>
    <fill>
      <patternFill patternType="solid">
        <fgColor theme="4"/>
        <bgColor indexed="64"/>
      </patternFill>
    </fill>
    <fill>
      <patternFill patternType="solid">
        <fgColor rgb="FF18BAA8"/>
        <bgColor indexed="64"/>
      </patternFill>
    </fill>
    <fill>
      <patternFill patternType="solid">
        <fgColor rgb="FF9ACA00"/>
        <bgColor indexed="64"/>
      </patternFill>
    </fill>
    <fill>
      <patternFill patternType="solid">
        <fgColor rgb="FFF68A42"/>
        <bgColor indexed="64"/>
      </patternFill>
    </fill>
    <fill>
      <patternFill patternType="solid">
        <fgColor rgb="FFDA5C57"/>
        <bgColor indexed="64"/>
      </patternFill>
    </fill>
    <fill>
      <patternFill patternType="solid">
        <fgColor rgb="FF0E6EB6"/>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ck">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theme="0"/>
      </left>
      <right style="thin">
        <color theme="0"/>
      </right>
      <top style="thin">
        <color theme="0"/>
      </top>
      <bottom style="thin">
        <color theme="0"/>
      </bottom>
      <diagonal/>
    </border>
    <border>
      <left style="thin">
        <color theme="0"/>
      </left>
      <right style="thin">
        <color rgb="FF000000"/>
      </right>
      <top style="thin">
        <color theme="0"/>
      </top>
      <bottom style="thin">
        <color rgb="FF000000"/>
      </bottom>
      <diagonal/>
    </border>
    <border>
      <left style="thin">
        <color rgb="FF000000"/>
      </left>
      <right style="thin">
        <color rgb="FF000000"/>
      </right>
      <top style="thin">
        <color theme="0"/>
      </top>
      <bottom style="thin">
        <color rgb="FF000000"/>
      </bottom>
      <diagonal/>
    </border>
    <border>
      <left style="thin">
        <color rgb="FF000000"/>
      </left>
      <right style="thin">
        <color rgb="FF000000"/>
      </right>
      <top style="thin">
        <color theme="0"/>
      </top>
      <bottom/>
      <diagonal/>
    </border>
    <border>
      <left style="thin">
        <color rgb="FF000000"/>
      </left>
      <right/>
      <top style="thin">
        <color theme="0"/>
      </top>
      <bottom style="thin">
        <color rgb="FF000000"/>
      </bottom>
      <diagonal/>
    </border>
    <border>
      <left style="thin">
        <color indexed="64"/>
      </left>
      <right style="thin">
        <color theme="0"/>
      </right>
      <top style="thin">
        <color theme="0"/>
      </top>
      <bottom style="thin">
        <color indexed="64"/>
      </bottom>
      <diagonal/>
    </border>
    <border>
      <left style="thin">
        <color theme="0"/>
      </left>
      <right style="thin">
        <color rgb="FF000000"/>
      </right>
      <top style="thin">
        <color rgb="FF000000"/>
      </top>
      <bottom style="thin">
        <color rgb="FF000000"/>
      </bottom>
      <diagonal/>
    </border>
    <border>
      <left style="thin">
        <color indexed="64"/>
      </left>
      <right style="thin">
        <color theme="0"/>
      </right>
      <top style="thin">
        <color indexed="64"/>
      </top>
      <bottom style="thin">
        <color indexed="64"/>
      </bottom>
      <diagonal/>
    </border>
    <border>
      <left style="thin">
        <color theme="0"/>
      </left>
      <right style="thin">
        <color rgb="FF000000"/>
      </right>
      <top style="thin">
        <color rgb="FF000000"/>
      </top>
      <bottom style="thin">
        <color theme="0"/>
      </bottom>
      <diagonal/>
    </border>
    <border>
      <left style="thin">
        <color rgb="FF000000"/>
      </left>
      <right style="thin">
        <color rgb="FF000000"/>
      </right>
      <top style="thin">
        <color rgb="FF000000"/>
      </top>
      <bottom style="thin">
        <color theme="0"/>
      </bottom>
      <diagonal/>
    </border>
    <border>
      <left style="thin">
        <color rgb="FF000000"/>
      </left>
      <right style="thin">
        <color rgb="FF000000"/>
      </right>
      <top/>
      <bottom style="thin">
        <color theme="0"/>
      </bottom>
      <diagonal/>
    </border>
    <border>
      <left style="thin">
        <color rgb="FF000000"/>
      </left>
      <right/>
      <top style="thin">
        <color rgb="FF000000"/>
      </top>
      <bottom style="thin">
        <color theme="0"/>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bottom/>
      <diagonal/>
    </border>
    <border>
      <left style="thin">
        <color indexed="64"/>
      </left>
      <right style="thin">
        <color theme="0"/>
      </right>
      <top/>
      <bottom style="thin">
        <color theme="0"/>
      </bottom>
      <diagonal/>
    </border>
    <border>
      <left style="thin">
        <color theme="0"/>
      </left>
      <right style="thin">
        <color rgb="FF000000"/>
      </right>
      <top/>
      <bottom style="thin">
        <color rgb="FF000000"/>
      </bottom>
      <diagonal/>
    </border>
    <border>
      <left style="thin">
        <color indexed="64"/>
      </left>
      <right style="thin">
        <color theme="0"/>
      </right>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style="thin">
        <color theme="0"/>
      </bottom>
      <diagonal/>
    </border>
    <border>
      <left style="thin">
        <color rgb="FF000000"/>
      </left>
      <right/>
      <top style="thin">
        <color rgb="FF000000"/>
      </top>
      <bottom/>
      <diagonal/>
    </border>
    <border>
      <left style="thin">
        <color theme="0"/>
      </left>
      <right style="thin">
        <color rgb="FF000000"/>
      </right>
      <top style="thin">
        <color rgb="FF000000"/>
      </top>
      <bottom/>
      <diagonal/>
    </border>
    <border>
      <left style="thin">
        <color indexed="64"/>
      </left>
      <right style="thin">
        <color theme="0"/>
      </right>
      <top style="thin">
        <color indexed="64"/>
      </top>
      <bottom/>
      <diagonal/>
    </border>
    <border>
      <left/>
      <right style="thin">
        <color rgb="FF000000"/>
      </right>
      <top style="thin">
        <color theme="0"/>
      </top>
      <bottom style="thin">
        <color rgb="FF000000"/>
      </bottom>
      <diagonal/>
    </border>
  </borders>
  <cellStyleXfs count="1">
    <xf numFmtId="0" fontId="0" fillId="0" borderId="0"/>
  </cellStyleXfs>
  <cellXfs count="255">
    <xf numFmtId="0" fontId="0" fillId="0" borderId="0" xfId="0"/>
    <xf numFmtId="0" fontId="0" fillId="3" borderId="2" xfId="0" applyFill="1" applyBorder="1"/>
    <xf numFmtId="0" fontId="0" fillId="3" borderId="1" xfId="0" applyFill="1" applyBorder="1"/>
    <xf numFmtId="0" fontId="1" fillId="0" borderId="0" xfId="0" applyFont="1"/>
    <xf numFmtId="0" fontId="0" fillId="0" borderId="0" xfId="0" applyAlignment="1">
      <alignment wrapText="1"/>
    </xf>
    <xf numFmtId="14" fontId="0" fillId="0" borderId="0" xfId="0" applyNumberFormat="1"/>
    <xf numFmtId="14" fontId="0" fillId="5" borderId="0" xfId="0" applyNumberFormat="1" applyFill="1"/>
    <xf numFmtId="0" fontId="0" fillId="6" borderId="0" xfId="0" applyFill="1"/>
    <xf numFmtId="14" fontId="0" fillId="7" borderId="0" xfId="0" applyNumberFormat="1" applyFill="1"/>
    <xf numFmtId="0" fontId="0" fillId="7" borderId="0" xfId="0" applyFill="1"/>
    <xf numFmtId="49" fontId="0" fillId="7" borderId="0" xfId="0" applyNumberFormat="1" applyFill="1"/>
    <xf numFmtId="0" fontId="0" fillId="7" borderId="3" xfId="0" applyFill="1" applyBorder="1"/>
    <xf numFmtId="14" fontId="0" fillId="7" borderId="3" xfId="0" applyNumberFormat="1" applyFill="1" applyBorder="1"/>
    <xf numFmtId="0" fontId="0" fillId="7" borderId="3" xfId="0" quotePrefix="1" applyFill="1" applyBorder="1"/>
    <xf numFmtId="49" fontId="0" fillId="7" borderId="3" xfId="0" applyNumberFormat="1" applyFill="1" applyBorder="1"/>
    <xf numFmtId="49" fontId="0" fillId="7" borderId="3" xfId="0" quotePrefix="1" applyNumberFormat="1" applyFill="1" applyBorder="1"/>
    <xf numFmtId="10" fontId="0" fillId="8" borderId="0" xfId="0" applyNumberFormat="1" applyFill="1" applyAlignment="1">
      <alignment horizontal="center" vertical="center"/>
    </xf>
    <xf numFmtId="10" fontId="0" fillId="7" borderId="0" xfId="0" applyNumberFormat="1" applyFill="1" applyAlignment="1">
      <alignment horizontal="center" vertical="center"/>
    </xf>
    <xf numFmtId="0" fontId="0" fillId="8" borderId="0" xfId="0" applyFill="1" applyAlignment="1">
      <alignment vertical="center"/>
    </xf>
    <xf numFmtId="0" fontId="0" fillId="0" borderId="0" xfId="0" applyAlignment="1">
      <alignment vertical="center"/>
    </xf>
    <xf numFmtId="164" fontId="0" fillId="7" borderId="0" xfId="0" applyNumberFormat="1" applyFill="1" applyAlignment="1">
      <alignment vertical="center"/>
    </xf>
    <xf numFmtId="0" fontId="0" fillId="8" borderId="0" xfId="0" applyFill="1" applyAlignment="1">
      <alignment horizontal="right" vertical="center"/>
    </xf>
    <xf numFmtId="164" fontId="0" fillId="0" borderId="0" xfId="0" applyNumberFormat="1"/>
    <xf numFmtId="0" fontId="5" fillId="2" borderId="2" xfId="0" applyFont="1" applyFill="1" applyBorder="1"/>
    <xf numFmtId="0" fontId="5" fillId="3" borderId="2" xfId="0" applyFont="1" applyFill="1" applyBorder="1"/>
    <xf numFmtId="0" fontId="5" fillId="4" borderId="2" xfId="0" applyFont="1" applyFill="1" applyBorder="1"/>
    <xf numFmtId="0" fontId="5" fillId="4" borderId="5" xfId="0" applyFont="1" applyFill="1" applyBorder="1" applyAlignment="1">
      <alignment horizontal="center" vertical="center"/>
    </xf>
    <xf numFmtId="0" fontId="0" fillId="4" borderId="1" xfId="0" applyFill="1" applyBorder="1" applyAlignment="1">
      <alignment horizontal="justify" vertical="center" wrapText="1"/>
    </xf>
    <xf numFmtId="0" fontId="0" fillId="4" borderId="1" xfId="0" applyFill="1" applyBorder="1" applyAlignment="1">
      <alignment vertical="center" wrapText="1"/>
    </xf>
    <xf numFmtId="0" fontId="0" fillId="2" borderId="1" xfId="0" applyFill="1" applyBorder="1" applyAlignment="1">
      <alignment vertical="center"/>
    </xf>
    <xf numFmtId="0" fontId="0" fillId="3" borderId="1" xfId="0" applyFill="1" applyBorder="1" applyAlignment="1">
      <alignment vertical="center"/>
    </xf>
    <xf numFmtId="0" fontId="0" fillId="4" borderId="1" xfId="0" applyFill="1" applyBorder="1" applyAlignment="1">
      <alignment vertical="center"/>
    </xf>
    <xf numFmtId="4" fontId="0" fillId="4" borderId="1" xfId="0" applyNumberFormat="1" applyFill="1" applyBorder="1" applyAlignment="1">
      <alignment vertical="center"/>
    </xf>
    <xf numFmtId="164" fontId="0" fillId="4" borderId="4" xfId="0" applyNumberFormat="1" applyFill="1" applyBorder="1" applyAlignment="1">
      <alignment vertical="center"/>
    </xf>
    <xf numFmtId="0" fontId="0" fillId="7" borderId="0" xfId="0" applyFill="1" applyAlignment="1">
      <alignment vertical="center"/>
    </xf>
    <xf numFmtId="0" fontId="0" fillId="8" borderId="0" xfId="0" applyFill="1" applyAlignment="1">
      <alignment vertical="center" wrapText="1"/>
    </xf>
    <xf numFmtId="164" fontId="0" fillId="8" borderId="0" xfId="0" applyNumberFormat="1" applyFill="1" applyAlignment="1">
      <alignment vertical="center"/>
    </xf>
    <xf numFmtId="0" fontId="7" fillId="10" borderId="5" xfId="0" applyFont="1" applyFill="1" applyBorder="1" applyAlignment="1">
      <alignment horizontal="center" vertical="center"/>
    </xf>
    <xf numFmtId="0" fontId="8" fillId="11" borderId="1" xfId="0" applyFont="1" applyFill="1" applyBorder="1" applyAlignment="1">
      <alignment vertical="center"/>
    </xf>
    <xf numFmtId="0" fontId="8" fillId="11" borderId="1" xfId="0" applyFont="1" applyFill="1" applyBorder="1" applyAlignment="1">
      <alignment horizontal="justify" vertical="center" wrapText="1"/>
    </xf>
    <xf numFmtId="4" fontId="8" fillId="11" borderId="1" xfId="0" applyNumberFormat="1" applyFont="1" applyFill="1" applyBorder="1" applyAlignment="1">
      <alignment vertical="center"/>
    </xf>
    <xf numFmtId="164" fontId="8" fillId="11" borderId="4" xfId="0" applyNumberFormat="1" applyFont="1" applyFill="1" applyBorder="1" applyAlignment="1">
      <alignment vertical="center"/>
    </xf>
    <xf numFmtId="0" fontId="0" fillId="11" borderId="1" xfId="0" applyFill="1" applyBorder="1" applyAlignment="1">
      <alignment vertical="center"/>
    </xf>
    <xf numFmtId="0" fontId="0" fillId="11" borderId="1" xfId="0" applyFill="1" applyBorder="1" applyAlignment="1">
      <alignment horizontal="justify" vertical="center" wrapText="1"/>
    </xf>
    <xf numFmtId="4" fontId="0" fillId="11" borderId="1" xfId="0" applyNumberFormat="1" applyFill="1" applyBorder="1" applyAlignment="1">
      <alignment vertical="center"/>
    </xf>
    <xf numFmtId="164" fontId="0" fillId="11" borderId="4" xfId="0" applyNumberFormat="1" applyFill="1" applyBorder="1" applyAlignment="1">
      <alignment vertical="center"/>
    </xf>
    <xf numFmtId="0" fontId="0" fillId="12" borderId="1" xfId="0" applyFill="1" applyBorder="1" applyAlignment="1">
      <alignment vertical="center"/>
    </xf>
    <xf numFmtId="0" fontId="0" fillId="12" borderId="1" xfId="0" applyFill="1" applyBorder="1" applyAlignment="1">
      <alignment horizontal="justify" vertical="center" wrapText="1"/>
    </xf>
    <xf numFmtId="4" fontId="0" fillId="12" borderId="1" xfId="0" applyNumberFormat="1" applyFill="1" applyBorder="1" applyAlignment="1">
      <alignment vertical="center"/>
    </xf>
    <xf numFmtId="164" fontId="0" fillId="12" borderId="4" xfId="0" applyNumberFormat="1" applyFill="1" applyBorder="1" applyAlignment="1">
      <alignment vertical="center"/>
    </xf>
    <xf numFmtId="0" fontId="0" fillId="13" borderId="1" xfId="0" applyFill="1" applyBorder="1" applyAlignment="1">
      <alignment vertical="center"/>
    </xf>
    <xf numFmtId="0" fontId="0" fillId="13" borderId="1" xfId="0" applyFill="1" applyBorder="1" applyAlignment="1">
      <alignment horizontal="justify" vertical="center" wrapText="1"/>
    </xf>
    <xf numFmtId="4" fontId="0" fillId="13" borderId="1" xfId="0" applyNumberFormat="1" applyFill="1" applyBorder="1" applyAlignment="1">
      <alignment vertical="center"/>
    </xf>
    <xf numFmtId="164" fontId="0" fillId="13" borderId="4" xfId="0" applyNumberFormat="1" applyFill="1" applyBorder="1" applyAlignment="1">
      <alignment vertical="center"/>
    </xf>
    <xf numFmtId="0" fontId="0" fillId="14" borderId="1" xfId="0" applyFill="1" applyBorder="1" applyAlignment="1">
      <alignment vertical="center"/>
    </xf>
    <xf numFmtId="0" fontId="0" fillId="14" borderId="1" xfId="0" applyFill="1" applyBorder="1" applyAlignment="1">
      <alignment horizontal="justify" vertical="center" wrapText="1"/>
    </xf>
    <xf numFmtId="4" fontId="0" fillId="14" borderId="1" xfId="0" applyNumberFormat="1" applyFill="1" applyBorder="1" applyAlignment="1">
      <alignment vertical="center"/>
    </xf>
    <xf numFmtId="164" fontId="0" fillId="14" borderId="4" xfId="0" applyNumberFormat="1" applyFill="1" applyBorder="1" applyAlignment="1">
      <alignment vertical="center"/>
    </xf>
    <xf numFmtId="0" fontId="0" fillId="15" borderId="1" xfId="0" applyFill="1" applyBorder="1" applyAlignment="1">
      <alignment vertical="center"/>
    </xf>
    <xf numFmtId="0" fontId="0" fillId="15" borderId="1" xfId="0" applyFill="1" applyBorder="1" applyAlignment="1">
      <alignment horizontal="justify" vertical="center" wrapText="1"/>
    </xf>
    <xf numFmtId="4" fontId="0" fillId="15" borderId="1" xfId="0" applyNumberFormat="1" applyFill="1" applyBorder="1" applyAlignment="1">
      <alignment vertical="center"/>
    </xf>
    <xf numFmtId="164" fontId="0" fillId="15" borderId="4" xfId="0" applyNumberFormat="1" applyFill="1" applyBorder="1" applyAlignment="1">
      <alignment vertical="center"/>
    </xf>
    <xf numFmtId="0" fontId="7" fillId="10" borderId="5" xfId="0" applyFont="1" applyFill="1" applyBorder="1"/>
    <xf numFmtId="0" fontId="7" fillId="10" borderId="5" xfId="0" applyFont="1" applyFill="1" applyBorder="1" applyAlignment="1">
      <alignment vertical="center"/>
    </xf>
    <xf numFmtId="0" fontId="7" fillId="10" borderId="5" xfId="0" applyFont="1" applyFill="1" applyBorder="1" applyAlignment="1">
      <alignment vertical="center" wrapText="1"/>
    </xf>
    <xf numFmtId="0" fontId="0" fillId="12" borderId="6" xfId="0" applyFill="1" applyBorder="1" applyAlignment="1">
      <alignment vertical="center"/>
    </xf>
    <xf numFmtId="0" fontId="8" fillId="11" borderId="11" xfId="0" applyFont="1" applyFill="1" applyBorder="1" applyAlignment="1">
      <alignment vertical="center"/>
    </xf>
    <xf numFmtId="0" fontId="8" fillId="11" borderId="12" xfId="0" applyFont="1" applyFill="1" applyBorder="1" applyAlignment="1">
      <alignment vertical="center"/>
    </xf>
    <xf numFmtId="0" fontId="9" fillId="11" borderId="12" xfId="0" applyFont="1" applyFill="1" applyBorder="1" applyAlignment="1">
      <alignment vertical="center"/>
    </xf>
    <xf numFmtId="0" fontId="8" fillId="11" borderId="12" xfId="0" applyFont="1" applyFill="1" applyBorder="1" applyAlignment="1">
      <alignment horizontal="justify" vertical="center" wrapText="1"/>
    </xf>
    <xf numFmtId="4" fontId="8" fillId="11" borderId="12" xfId="0" applyNumberFormat="1" applyFont="1" applyFill="1" applyBorder="1" applyAlignment="1">
      <alignment vertical="center"/>
    </xf>
    <xf numFmtId="164" fontId="8" fillId="11" borderId="14" xfId="0" applyNumberFormat="1" applyFont="1" applyFill="1" applyBorder="1" applyAlignment="1">
      <alignment vertical="center"/>
    </xf>
    <xf numFmtId="0" fontId="8" fillId="11" borderId="16" xfId="0" applyFont="1" applyFill="1" applyBorder="1" applyAlignment="1">
      <alignment vertical="center"/>
    </xf>
    <xf numFmtId="0" fontId="8" fillId="11" borderId="18" xfId="0" applyFont="1" applyFill="1" applyBorder="1" applyAlignment="1">
      <alignment vertical="center"/>
    </xf>
    <xf numFmtId="0" fontId="8" fillId="11" borderId="19" xfId="0" applyFont="1" applyFill="1" applyBorder="1" applyAlignment="1">
      <alignment vertical="center"/>
    </xf>
    <xf numFmtId="0" fontId="8" fillId="11" borderId="19" xfId="0" applyFont="1" applyFill="1" applyBorder="1" applyAlignment="1">
      <alignment horizontal="justify" vertical="center" wrapText="1"/>
    </xf>
    <xf numFmtId="4" fontId="8" fillId="11" borderId="19" xfId="0" applyNumberFormat="1" applyFont="1" applyFill="1" applyBorder="1" applyAlignment="1">
      <alignment vertical="center"/>
    </xf>
    <xf numFmtId="164" fontId="8" fillId="11" borderId="21" xfId="0" applyNumberFormat="1" applyFont="1" applyFill="1" applyBorder="1" applyAlignment="1">
      <alignment vertical="center"/>
    </xf>
    <xf numFmtId="0" fontId="9" fillId="12" borderId="6" xfId="0" applyFont="1" applyFill="1" applyBorder="1" applyAlignment="1">
      <alignment vertical="center"/>
    </xf>
    <xf numFmtId="0" fontId="0" fillId="12" borderId="6" xfId="0" applyFill="1" applyBorder="1" applyAlignment="1">
      <alignment horizontal="justify" vertical="center" wrapText="1"/>
    </xf>
    <xf numFmtId="4" fontId="0" fillId="12" borderId="6" xfId="0" applyNumberFormat="1" applyFill="1" applyBorder="1" applyAlignment="1">
      <alignment vertical="center"/>
    </xf>
    <xf numFmtId="164" fontId="0" fillId="12" borderId="9" xfId="0" applyNumberFormat="1" applyFill="1" applyBorder="1" applyAlignment="1">
      <alignment vertical="center"/>
    </xf>
    <xf numFmtId="0" fontId="0" fillId="12" borderId="11" xfId="0" applyFill="1" applyBorder="1" applyAlignment="1">
      <alignment vertical="center"/>
    </xf>
    <xf numFmtId="0" fontId="0" fillId="12" borderId="12" xfId="0" applyFill="1" applyBorder="1" applyAlignment="1">
      <alignment vertical="center"/>
    </xf>
    <xf numFmtId="0" fontId="9" fillId="12" borderId="12" xfId="0" applyFont="1" applyFill="1" applyBorder="1" applyAlignment="1">
      <alignment vertical="center"/>
    </xf>
    <xf numFmtId="0" fontId="0" fillId="12" borderId="12" xfId="0" applyFill="1" applyBorder="1" applyAlignment="1">
      <alignment horizontal="justify" vertical="center" wrapText="1"/>
    </xf>
    <xf numFmtId="4" fontId="0" fillId="12" borderId="12" xfId="0" applyNumberFormat="1" applyFill="1" applyBorder="1" applyAlignment="1">
      <alignment vertical="center"/>
    </xf>
    <xf numFmtId="164" fontId="0" fillId="12" borderId="14" xfId="0" applyNumberFormat="1" applyFill="1" applyBorder="1" applyAlignment="1">
      <alignment vertical="center"/>
    </xf>
    <xf numFmtId="0" fontId="0" fillId="12" borderId="16" xfId="0" applyFill="1" applyBorder="1" applyAlignment="1">
      <alignment vertical="center"/>
    </xf>
    <xf numFmtId="0" fontId="0" fillId="12" borderId="18" xfId="0" applyFill="1" applyBorder="1" applyAlignment="1">
      <alignment vertical="center"/>
    </xf>
    <xf numFmtId="0" fontId="0" fillId="12" borderId="19" xfId="0" applyFill="1" applyBorder="1" applyAlignment="1">
      <alignment vertical="center"/>
    </xf>
    <xf numFmtId="0" fontId="0" fillId="12" borderId="19" xfId="0" applyFill="1" applyBorder="1" applyAlignment="1">
      <alignment horizontal="justify" vertical="center" wrapText="1"/>
    </xf>
    <xf numFmtId="4" fontId="0" fillId="12" borderId="19" xfId="0" applyNumberFormat="1" applyFill="1" applyBorder="1" applyAlignment="1">
      <alignment vertical="center"/>
    </xf>
    <xf numFmtId="164" fontId="0" fillId="12" borderId="21" xfId="0" applyNumberFormat="1" applyFill="1" applyBorder="1" applyAlignment="1">
      <alignment vertical="center"/>
    </xf>
    <xf numFmtId="0" fontId="0" fillId="12" borderId="26" xfId="0" applyFill="1" applyBorder="1" applyAlignment="1">
      <alignment vertical="center"/>
    </xf>
    <xf numFmtId="0" fontId="0" fillId="13" borderId="6" xfId="0" applyFill="1" applyBorder="1" applyAlignment="1">
      <alignment vertical="center"/>
    </xf>
    <xf numFmtId="0" fontId="0" fillId="13" borderId="6" xfId="0" applyFill="1" applyBorder="1" applyAlignment="1">
      <alignment horizontal="justify" vertical="center" wrapText="1"/>
    </xf>
    <xf numFmtId="4" fontId="0" fillId="13" borderId="6" xfId="0" applyNumberFormat="1" applyFill="1" applyBorder="1" applyAlignment="1">
      <alignment vertical="center"/>
    </xf>
    <xf numFmtId="164" fontId="0" fillId="13" borderId="9" xfId="0" applyNumberFormat="1" applyFill="1" applyBorder="1" applyAlignment="1">
      <alignment vertical="center"/>
    </xf>
    <xf numFmtId="0" fontId="0" fillId="13" borderId="11" xfId="0" applyFill="1" applyBorder="1" applyAlignment="1">
      <alignment vertical="center"/>
    </xf>
    <xf numFmtId="0" fontId="0" fillId="13" borderId="12" xfId="0" applyFill="1" applyBorder="1" applyAlignment="1">
      <alignment vertical="center"/>
    </xf>
    <xf numFmtId="0" fontId="0" fillId="13" borderId="12" xfId="0" applyFill="1" applyBorder="1" applyAlignment="1">
      <alignment horizontal="justify" vertical="center" wrapText="1"/>
    </xf>
    <xf numFmtId="4" fontId="0" fillId="13" borderId="12" xfId="0" applyNumberFormat="1" applyFill="1" applyBorder="1" applyAlignment="1">
      <alignment vertical="center"/>
    </xf>
    <xf numFmtId="164" fontId="0" fillId="13" borderId="14" xfId="0" applyNumberFormat="1" applyFill="1" applyBorder="1" applyAlignment="1">
      <alignment vertical="center"/>
    </xf>
    <xf numFmtId="0" fontId="0" fillId="13" borderId="16"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19" xfId="0" applyFill="1" applyBorder="1" applyAlignment="1">
      <alignment horizontal="justify" vertical="center" wrapText="1"/>
    </xf>
    <xf numFmtId="4" fontId="0" fillId="13" borderId="19" xfId="0" applyNumberFormat="1" applyFill="1" applyBorder="1" applyAlignment="1">
      <alignment vertical="center"/>
    </xf>
    <xf numFmtId="164" fontId="0" fillId="13" borderId="21" xfId="0" applyNumberFormat="1" applyFill="1" applyBorder="1" applyAlignment="1">
      <alignment vertical="center"/>
    </xf>
    <xf numFmtId="0" fontId="0" fillId="13" borderId="26" xfId="0" applyFill="1" applyBorder="1" applyAlignment="1">
      <alignment vertical="center"/>
    </xf>
    <xf numFmtId="0" fontId="0" fillId="13" borderId="7" xfId="0" applyFill="1" applyBorder="1" applyAlignment="1">
      <alignment vertical="center"/>
    </xf>
    <xf numFmtId="0" fontId="0" fillId="13" borderId="7" xfId="0" applyFill="1" applyBorder="1" applyAlignment="1">
      <alignment horizontal="justify" vertical="center" wrapText="1"/>
    </xf>
    <xf numFmtId="4" fontId="0" fillId="13" borderId="7" xfId="0" applyNumberFormat="1" applyFill="1" applyBorder="1" applyAlignment="1">
      <alignment vertical="center"/>
    </xf>
    <xf numFmtId="164" fontId="0" fillId="13" borderId="31" xfId="0" applyNumberFormat="1" applyFill="1" applyBorder="1" applyAlignment="1">
      <alignment vertical="center"/>
    </xf>
    <xf numFmtId="0" fontId="0" fillId="13" borderId="32" xfId="0" applyFill="1" applyBorder="1" applyAlignment="1">
      <alignment vertical="center"/>
    </xf>
    <xf numFmtId="0" fontId="0" fillId="14" borderId="6" xfId="0" applyFill="1" applyBorder="1" applyAlignment="1">
      <alignment vertical="center"/>
    </xf>
    <xf numFmtId="0" fontId="0" fillId="14" borderId="6" xfId="0" applyFill="1" applyBorder="1" applyAlignment="1">
      <alignment horizontal="justify" vertical="center" wrapText="1"/>
    </xf>
    <xf numFmtId="4" fontId="0" fillId="14" borderId="6" xfId="0" applyNumberFormat="1" applyFill="1" applyBorder="1" applyAlignment="1">
      <alignment vertical="center"/>
    </xf>
    <xf numFmtId="164" fontId="0" fillId="14" borderId="9" xfId="0" applyNumberFormat="1" applyFill="1" applyBorder="1" applyAlignment="1">
      <alignment vertical="center"/>
    </xf>
    <xf numFmtId="0" fontId="0" fillId="14" borderId="11" xfId="0" applyFill="1" applyBorder="1" applyAlignment="1">
      <alignment vertical="center"/>
    </xf>
    <xf numFmtId="0" fontId="0" fillId="14" borderId="12" xfId="0" applyFill="1" applyBorder="1" applyAlignment="1">
      <alignment vertical="center"/>
    </xf>
    <xf numFmtId="0" fontId="0" fillId="14" borderId="12" xfId="0" applyFill="1" applyBorder="1" applyAlignment="1">
      <alignment horizontal="justify" vertical="center" wrapText="1"/>
    </xf>
    <xf numFmtId="4" fontId="0" fillId="14" borderId="12" xfId="0" applyNumberFormat="1" applyFill="1" applyBorder="1" applyAlignment="1">
      <alignment vertical="center"/>
    </xf>
    <xf numFmtId="164" fontId="0" fillId="14" borderId="14" xfId="0" applyNumberFormat="1" applyFill="1" applyBorder="1" applyAlignment="1">
      <alignment vertical="center"/>
    </xf>
    <xf numFmtId="0" fontId="0" fillId="14" borderId="16"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19" xfId="0" applyFill="1" applyBorder="1" applyAlignment="1">
      <alignment horizontal="justify" vertical="center" wrapText="1"/>
    </xf>
    <xf numFmtId="4" fontId="0" fillId="14" borderId="19" xfId="0" applyNumberFormat="1" applyFill="1" applyBorder="1" applyAlignment="1">
      <alignment vertical="center"/>
    </xf>
    <xf numFmtId="164" fontId="0" fillId="14" borderId="21" xfId="0" applyNumberFormat="1" applyFill="1" applyBorder="1" applyAlignment="1">
      <alignment vertical="center"/>
    </xf>
    <xf numFmtId="0" fontId="0" fillId="14" borderId="26" xfId="0" applyFill="1" applyBorder="1" applyAlignment="1">
      <alignment vertical="center"/>
    </xf>
    <xf numFmtId="0" fontId="0" fillId="15" borderId="11" xfId="0" applyFill="1" applyBorder="1" applyAlignment="1">
      <alignment vertical="center"/>
    </xf>
    <xf numFmtId="0" fontId="0" fillId="15" borderId="12" xfId="0" applyFill="1" applyBorder="1" applyAlignment="1">
      <alignment vertical="center"/>
    </xf>
    <xf numFmtId="0" fontId="0" fillId="15" borderId="12" xfId="0" applyFill="1" applyBorder="1" applyAlignment="1">
      <alignment horizontal="justify" vertical="center" wrapText="1"/>
    </xf>
    <xf numFmtId="4" fontId="0" fillId="15" borderId="12" xfId="0" applyNumberFormat="1" applyFill="1" applyBorder="1" applyAlignment="1">
      <alignment vertical="center"/>
    </xf>
    <xf numFmtId="164" fontId="0" fillId="15" borderId="14" xfId="0" applyNumberFormat="1" applyFill="1" applyBorder="1" applyAlignment="1">
      <alignment vertical="center"/>
    </xf>
    <xf numFmtId="0" fontId="0" fillId="15" borderId="18" xfId="0" applyFill="1" applyBorder="1" applyAlignment="1">
      <alignment vertical="center"/>
    </xf>
    <xf numFmtId="0" fontId="0" fillId="15" borderId="19" xfId="0" applyFill="1" applyBorder="1" applyAlignment="1">
      <alignment vertical="center"/>
    </xf>
    <xf numFmtId="0" fontId="0" fillId="15" borderId="19" xfId="0" applyFill="1" applyBorder="1" applyAlignment="1">
      <alignment horizontal="justify" vertical="center" wrapText="1"/>
    </xf>
    <xf numFmtId="4" fontId="0" fillId="15" borderId="19" xfId="0" applyNumberFormat="1" applyFill="1" applyBorder="1" applyAlignment="1">
      <alignment vertical="center"/>
    </xf>
    <xf numFmtId="164" fontId="0" fillId="15" borderId="21" xfId="0" applyNumberFormat="1" applyFill="1" applyBorder="1" applyAlignment="1">
      <alignment vertical="center"/>
    </xf>
    <xf numFmtId="0" fontId="0" fillId="15" borderId="16" xfId="0" applyFill="1" applyBorder="1" applyAlignment="1">
      <alignment vertical="center"/>
    </xf>
    <xf numFmtId="0" fontId="0" fillId="12" borderId="14" xfId="0" applyFill="1" applyBorder="1" applyAlignment="1">
      <alignment vertical="center"/>
    </xf>
    <xf numFmtId="0" fontId="0" fillId="12" borderId="34" xfId="0" applyFill="1" applyBorder="1" applyAlignment="1">
      <alignment horizontal="justify" vertical="center" wrapText="1"/>
    </xf>
    <xf numFmtId="0" fontId="9" fillId="12" borderId="10" xfId="0" applyFont="1" applyFill="1" applyBorder="1" applyAlignment="1">
      <alignment vertical="center"/>
    </xf>
    <xf numFmtId="0" fontId="9" fillId="13" borderId="12" xfId="0" applyFont="1" applyFill="1" applyBorder="1" applyAlignment="1">
      <alignment vertical="center"/>
    </xf>
    <xf numFmtId="0" fontId="9" fillId="13" borderId="6" xfId="0" applyFont="1" applyFill="1" applyBorder="1" applyAlignment="1">
      <alignment vertical="center"/>
    </xf>
    <xf numFmtId="0" fontId="9" fillId="14" borderId="12" xfId="0" applyFont="1" applyFill="1" applyBorder="1" applyAlignment="1">
      <alignment vertical="center"/>
    </xf>
    <xf numFmtId="0" fontId="9" fillId="14" borderId="6" xfId="0" applyFont="1" applyFill="1" applyBorder="1" applyAlignment="1">
      <alignment vertical="center"/>
    </xf>
    <xf numFmtId="0" fontId="9" fillId="15" borderId="12" xfId="0" applyFont="1" applyFill="1" applyBorder="1" applyAlignment="1">
      <alignment vertical="center"/>
    </xf>
    <xf numFmtId="0" fontId="0" fillId="11" borderId="11" xfId="0" applyFill="1" applyBorder="1" applyAlignment="1">
      <alignment vertical="center"/>
    </xf>
    <xf numFmtId="0" fontId="0" fillId="11" borderId="12" xfId="0" applyFill="1" applyBorder="1" applyAlignment="1">
      <alignment vertical="center"/>
    </xf>
    <xf numFmtId="0" fontId="0" fillId="11" borderId="12" xfId="0" applyFill="1" applyBorder="1" applyAlignment="1">
      <alignment horizontal="justify" vertical="center" wrapText="1"/>
    </xf>
    <xf numFmtId="4" fontId="0" fillId="11" borderId="12" xfId="0" applyNumberFormat="1" applyFill="1" applyBorder="1" applyAlignment="1">
      <alignment vertical="center"/>
    </xf>
    <xf numFmtId="164" fontId="0" fillId="11" borderId="14" xfId="0" applyNumberFormat="1" applyFill="1" applyBorder="1" applyAlignment="1">
      <alignment vertical="center"/>
    </xf>
    <xf numFmtId="0" fontId="0" fillId="11" borderId="16" xfId="0" applyFill="1" applyBorder="1" applyAlignment="1">
      <alignment vertical="center"/>
    </xf>
    <xf numFmtId="0" fontId="0" fillId="11" borderId="18" xfId="0" applyFill="1" applyBorder="1" applyAlignment="1">
      <alignment vertical="center"/>
    </xf>
    <xf numFmtId="0" fontId="0" fillId="11" borderId="19" xfId="0" applyFill="1" applyBorder="1" applyAlignment="1">
      <alignment vertical="center"/>
    </xf>
    <xf numFmtId="0" fontId="0" fillId="11" borderId="19" xfId="0" applyFill="1" applyBorder="1" applyAlignment="1">
      <alignment horizontal="justify" vertical="center" wrapText="1"/>
    </xf>
    <xf numFmtId="4" fontId="0" fillId="11" borderId="19" xfId="0" applyNumberFormat="1" applyFill="1" applyBorder="1" applyAlignment="1">
      <alignment vertical="center"/>
    </xf>
    <xf numFmtId="164" fontId="0" fillId="11" borderId="21" xfId="0" applyNumberFormat="1" applyFill="1" applyBorder="1" applyAlignment="1">
      <alignment vertical="center"/>
    </xf>
    <xf numFmtId="0" fontId="0" fillId="3" borderId="7" xfId="0" applyFill="1" applyBorder="1" applyAlignment="1">
      <alignment horizontal="justify" vertical="center" wrapText="1"/>
    </xf>
    <xf numFmtId="0" fontId="0" fillId="3" borderId="8" xfId="0" applyFill="1" applyBorder="1" applyAlignment="1">
      <alignment horizontal="justify" vertical="center" wrapText="1"/>
    </xf>
    <xf numFmtId="0" fontId="0" fillId="3" borderId="6" xfId="0" applyFill="1" applyBorder="1" applyAlignment="1">
      <alignment horizontal="justify" vertical="center" wrapText="1"/>
    </xf>
    <xf numFmtId="0" fontId="0" fillId="3" borderId="7" xfId="0" applyFill="1" applyBorder="1" applyAlignment="1">
      <alignment horizontal="justify" vertical="center"/>
    </xf>
    <xf numFmtId="0" fontId="0" fillId="3" borderId="8" xfId="0" applyFill="1" applyBorder="1" applyAlignment="1">
      <alignment horizontal="justify" vertical="center"/>
    </xf>
    <xf numFmtId="0" fontId="0" fillId="3" borderId="6" xfId="0" applyFill="1" applyBorder="1" applyAlignment="1">
      <alignment horizontal="justify" vertical="center"/>
    </xf>
    <xf numFmtId="0" fontId="6" fillId="3" borderId="7"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6" xfId="0" applyFont="1" applyFill="1" applyBorder="1" applyAlignment="1">
      <alignment horizontal="justify" vertical="center" wrapText="1"/>
    </xf>
    <xf numFmtId="164" fontId="0" fillId="9" borderId="3" xfId="0" applyNumberFormat="1" applyFill="1" applyBorder="1" applyAlignment="1">
      <alignment horizontal="center" vertical="center"/>
    </xf>
    <xf numFmtId="0" fontId="0" fillId="11" borderId="13" xfId="0" applyFill="1" applyBorder="1" applyAlignment="1">
      <alignment horizontal="justify" vertical="center" wrapText="1"/>
    </xf>
    <xf numFmtId="0" fontId="0" fillId="11" borderId="8" xfId="0" applyFill="1" applyBorder="1" applyAlignment="1">
      <alignment horizontal="justify" vertical="center" wrapText="1"/>
    </xf>
    <xf numFmtId="0" fontId="0" fillId="11" borderId="20" xfId="0" applyFill="1" applyBorder="1" applyAlignment="1">
      <alignment horizontal="justify" vertical="center" wrapText="1"/>
    </xf>
    <xf numFmtId="164" fontId="0" fillId="11" borderId="15" xfId="0" applyNumberFormat="1" applyFill="1" applyBorder="1" applyAlignment="1">
      <alignment horizontal="center" vertical="center"/>
    </xf>
    <xf numFmtId="164" fontId="0" fillId="11" borderId="17" xfId="0" applyNumberFormat="1" applyFill="1" applyBorder="1" applyAlignment="1">
      <alignment horizontal="center" vertical="center"/>
    </xf>
    <xf numFmtId="164" fontId="0" fillId="11" borderId="22" xfId="0" applyNumberFormat="1" applyFill="1" applyBorder="1" applyAlignment="1">
      <alignment horizontal="center" vertical="center"/>
    </xf>
    <xf numFmtId="0" fontId="0" fillId="13" borderId="13" xfId="0" applyFill="1" applyBorder="1" applyAlignment="1">
      <alignment horizontal="justify" vertical="center" wrapText="1"/>
    </xf>
    <xf numFmtId="0" fontId="0" fillId="13" borderId="8" xfId="0" applyFill="1" applyBorder="1" applyAlignment="1">
      <alignment horizontal="justify" vertical="center" wrapText="1"/>
    </xf>
    <xf numFmtId="0" fontId="0" fillId="13" borderId="20" xfId="0" applyFill="1" applyBorder="1" applyAlignment="1">
      <alignment horizontal="justify" vertical="center" wrapText="1"/>
    </xf>
    <xf numFmtId="164" fontId="0" fillId="13" borderId="15" xfId="0" applyNumberFormat="1" applyFill="1" applyBorder="1" applyAlignment="1">
      <alignment horizontal="center" vertical="center"/>
    </xf>
    <xf numFmtId="164" fontId="0" fillId="13" borderId="17" xfId="0" applyNumberFormat="1" applyFill="1" applyBorder="1" applyAlignment="1">
      <alignment horizontal="center" vertical="center"/>
    </xf>
    <xf numFmtId="164" fontId="0" fillId="13" borderId="22" xfId="0" applyNumberFormat="1" applyFill="1" applyBorder="1" applyAlignment="1">
      <alignment horizontal="center" vertical="center"/>
    </xf>
    <xf numFmtId="0" fontId="0" fillId="12" borderId="8" xfId="0" applyFill="1" applyBorder="1" applyAlignment="1">
      <alignment horizontal="justify" vertical="center" wrapText="1"/>
    </xf>
    <xf numFmtId="0" fontId="0" fillId="12" borderId="20" xfId="0" applyFill="1" applyBorder="1" applyAlignment="1">
      <alignment horizontal="justify" vertical="center" wrapText="1"/>
    </xf>
    <xf numFmtId="164" fontId="0" fillId="12" borderId="27" xfId="0" applyNumberFormat="1" applyFill="1" applyBorder="1" applyAlignment="1">
      <alignment horizontal="center" vertical="center"/>
    </xf>
    <xf numFmtId="164" fontId="0" fillId="12" borderId="17" xfId="0" applyNumberFormat="1" applyFill="1" applyBorder="1" applyAlignment="1">
      <alignment horizontal="center" vertical="center"/>
    </xf>
    <xf numFmtId="164" fontId="0" fillId="12" borderId="22" xfId="0" applyNumberFormat="1" applyFill="1" applyBorder="1" applyAlignment="1">
      <alignment horizontal="center" vertical="center"/>
    </xf>
    <xf numFmtId="0" fontId="8" fillId="11" borderId="13" xfId="0" applyFont="1" applyFill="1" applyBorder="1" applyAlignment="1">
      <alignment horizontal="justify" vertical="center" wrapText="1"/>
    </xf>
    <xf numFmtId="0" fontId="8" fillId="11" borderId="8" xfId="0" applyFont="1" applyFill="1" applyBorder="1" applyAlignment="1">
      <alignment horizontal="justify" vertical="center" wrapText="1"/>
    </xf>
    <xf numFmtId="0" fontId="8" fillId="11" borderId="20" xfId="0" applyFont="1" applyFill="1" applyBorder="1" applyAlignment="1">
      <alignment horizontal="justify" vertical="center" wrapText="1"/>
    </xf>
    <xf numFmtId="164" fontId="8" fillId="11" borderId="15" xfId="0" applyNumberFormat="1" applyFont="1" applyFill="1" applyBorder="1" applyAlignment="1">
      <alignment horizontal="center" vertical="center"/>
    </xf>
    <xf numFmtId="164" fontId="8" fillId="11" borderId="17" xfId="0" applyNumberFormat="1" applyFont="1" applyFill="1" applyBorder="1" applyAlignment="1">
      <alignment horizontal="center" vertical="center"/>
    </xf>
    <xf numFmtId="164" fontId="8" fillId="11" borderId="22" xfId="0" applyNumberFormat="1" applyFont="1" applyFill="1" applyBorder="1" applyAlignment="1">
      <alignment horizontal="center" vertical="center"/>
    </xf>
    <xf numFmtId="164" fontId="0" fillId="11" borderId="23" xfId="0" applyNumberFormat="1" applyFill="1" applyBorder="1" applyAlignment="1">
      <alignment horizontal="center" vertical="center"/>
    </xf>
    <xf numFmtId="164" fontId="0" fillId="11" borderId="24" xfId="0" applyNumberFormat="1" applyFill="1" applyBorder="1" applyAlignment="1">
      <alignment horizontal="center" vertical="center"/>
    </xf>
    <xf numFmtId="164" fontId="0" fillId="11" borderId="25" xfId="0" applyNumberFormat="1" applyFill="1" applyBorder="1" applyAlignment="1">
      <alignment horizontal="center" vertical="center"/>
    </xf>
    <xf numFmtId="0" fontId="0" fillId="15" borderId="13" xfId="0" applyFill="1" applyBorder="1" applyAlignment="1">
      <alignment horizontal="justify" vertical="center" wrapText="1"/>
    </xf>
    <xf numFmtId="0" fontId="0" fillId="15" borderId="8" xfId="0" applyFill="1" applyBorder="1" applyAlignment="1">
      <alignment horizontal="justify" vertical="center" wrapText="1"/>
    </xf>
    <xf numFmtId="0" fontId="0" fillId="15" borderId="20" xfId="0" applyFill="1" applyBorder="1" applyAlignment="1">
      <alignment horizontal="justify" vertical="center" wrapText="1"/>
    </xf>
    <xf numFmtId="164" fontId="0" fillId="15" borderId="15" xfId="0" applyNumberFormat="1" applyFill="1" applyBorder="1" applyAlignment="1">
      <alignment horizontal="center" vertical="center"/>
    </xf>
    <xf numFmtId="164" fontId="0" fillId="15" borderId="17" xfId="0" applyNumberFormat="1" applyFill="1" applyBorder="1" applyAlignment="1">
      <alignment horizontal="center" vertical="center"/>
    </xf>
    <xf numFmtId="164" fontId="0" fillId="15" borderId="22" xfId="0" applyNumberFormat="1" applyFill="1" applyBorder="1" applyAlignment="1">
      <alignment horizontal="center" vertical="center"/>
    </xf>
    <xf numFmtId="0" fontId="0" fillId="12" borderId="13" xfId="0" applyFill="1" applyBorder="1" applyAlignment="1">
      <alignment horizontal="justify" vertical="center" wrapText="1"/>
    </xf>
    <xf numFmtId="164" fontId="0" fillId="12" borderId="15" xfId="0" applyNumberFormat="1" applyFill="1" applyBorder="1" applyAlignment="1">
      <alignment horizontal="center" vertical="center"/>
    </xf>
    <xf numFmtId="164" fontId="0" fillId="13" borderId="27" xfId="0" applyNumberFormat="1" applyFill="1" applyBorder="1" applyAlignment="1">
      <alignment horizontal="center" vertical="center"/>
    </xf>
    <xf numFmtId="0" fontId="0" fillId="14" borderId="13" xfId="0" applyFill="1" applyBorder="1" applyAlignment="1">
      <alignment horizontal="justify" vertical="center" wrapText="1"/>
    </xf>
    <xf numFmtId="0" fontId="0" fillId="14" borderId="8" xfId="0" applyFill="1" applyBorder="1" applyAlignment="1">
      <alignment horizontal="justify" vertical="center" wrapText="1"/>
    </xf>
    <xf numFmtId="0" fontId="0" fillId="14" borderId="20" xfId="0" applyFill="1" applyBorder="1" applyAlignment="1">
      <alignment horizontal="justify" vertical="center" wrapText="1"/>
    </xf>
    <xf numFmtId="164" fontId="0" fillId="14" borderId="15" xfId="0" applyNumberFormat="1" applyFill="1" applyBorder="1" applyAlignment="1">
      <alignment horizontal="center" vertical="center"/>
    </xf>
    <xf numFmtId="164" fontId="0" fillId="14" borderId="17" xfId="0" applyNumberFormat="1" applyFill="1" applyBorder="1" applyAlignment="1">
      <alignment horizontal="center" vertical="center"/>
    </xf>
    <xf numFmtId="164" fontId="0" fillId="14" borderId="22" xfId="0" applyNumberFormat="1" applyFill="1" applyBorder="1" applyAlignment="1">
      <alignment horizontal="center" vertical="center"/>
    </xf>
    <xf numFmtId="0" fontId="0" fillId="13" borderId="13" xfId="0" applyFill="1" applyBorder="1" applyAlignment="1">
      <alignment horizontal="justify" vertical="center"/>
    </xf>
    <xf numFmtId="0" fontId="0" fillId="13" borderId="20" xfId="0" applyFill="1" applyBorder="1" applyAlignment="1">
      <alignment horizontal="justify" vertical="center"/>
    </xf>
    <xf numFmtId="164" fontId="0" fillId="13" borderId="33" xfId="0" applyNumberFormat="1" applyFill="1" applyBorder="1" applyAlignment="1">
      <alignment horizontal="center" vertical="center"/>
    </xf>
    <xf numFmtId="164" fontId="0" fillId="12" borderId="28" xfId="0" applyNumberFormat="1" applyFill="1" applyBorder="1" applyAlignment="1">
      <alignment horizontal="center" vertical="center"/>
    </xf>
    <xf numFmtId="164" fontId="0" fillId="12" borderId="29" xfId="0" applyNumberFormat="1" applyFill="1" applyBorder="1" applyAlignment="1">
      <alignment horizontal="center" vertical="center"/>
    </xf>
    <xf numFmtId="164" fontId="0" fillId="12" borderId="30" xfId="0" applyNumberFormat="1" applyFill="1" applyBorder="1" applyAlignment="1">
      <alignment horizontal="center" vertical="center"/>
    </xf>
    <xf numFmtId="164" fontId="0" fillId="14" borderId="27" xfId="0" applyNumberFormat="1" applyFill="1" applyBorder="1" applyAlignment="1">
      <alignment horizontal="center" vertical="center"/>
    </xf>
    <xf numFmtId="0" fontId="0" fillId="15" borderId="13" xfId="0" applyFill="1" applyBorder="1" applyAlignment="1">
      <alignment horizontal="justify" vertical="center"/>
    </xf>
    <xf numFmtId="0" fontId="0" fillId="15" borderId="20" xfId="0" applyFill="1" applyBorder="1" applyAlignment="1">
      <alignment horizontal="justify" vertical="center"/>
    </xf>
    <xf numFmtId="0" fontId="0" fillId="13" borderId="7" xfId="0" applyFill="1" applyBorder="1" applyAlignment="1">
      <alignment horizontal="justify" vertical="center" wrapText="1"/>
    </xf>
    <xf numFmtId="0" fontId="0" fillId="13" borderId="6" xfId="0" applyFill="1" applyBorder="1" applyAlignment="1">
      <alignment horizontal="justify" vertical="center" wrapText="1"/>
    </xf>
    <xf numFmtId="164" fontId="0" fillId="13" borderId="3" xfId="0" applyNumberFormat="1" applyFill="1" applyBorder="1" applyAlignment="1">
      <alignment horizontal="center" vertical="center"/>
    </xf>
    <xf numFmtId="0" fontId="0" fillId="11" borderId="7" xfId="0" applyFill="1" applyBorder="1" applyAlignment="1">
      <alignment horizontal="justify" vertical="center" wrapText="1"/>
    </xf>
    <xf numFmtId="0" fontId="0" fillId="11" borderId="6" xfId="0" applyFill="1" applyBorder="1" applyAlignment="1">
      <alignment horizontal="justify" vertical="center" wrapText="1"/>
    </xf>
    <xf numFmtId="0" fontId="6" fillId="11" borderId="7" xfId="0" applyFont="1" applyFill="1" applyBorder="1" applyAlignment="1">
      <alignment horizontal="justify" vertical="center" wrapText="1"/>
    </xf>
    <xf numFmtId="0" fontId="6" fillId="11" borderId="8" xfId="0" applyFont="1" applyFill="1" applyBorder="1" applyAlignment="1">
      <alignment horizontal="justify" vertical="center" wrapText="1"/>
    </xf>
    <xf numFmtId="0" fontId="6" fillId="11" borderId="6" xfId="0" applyFont="1" applyFill="1" applyBorder="1" applyAlignment="1">
      <alignment horizontal="justify" vertical="center" wrapText="1"/>
    </xf>
    <xf numFmtId="164" fontId="0" fillId="11" borderId="3" xfId="0" applyNumberFormat="1" applyFill="1" applyBorder="1" applyAlignment="1">
      <alignment horizontal="center" vertical="center"/>
    </xf>
    <xf numFmtId="0" fontId="0" fillId="12" borderId="7" xfId="0" applyFill="1" applyBorder="1" applyAlignment="1">
      <alignment horizontal="justify" vertical="center"/>
    </xf>
    <xf numFmtId="0" fontId="0" fillId="12" borderId="8" xfId="0" applyFill="1" applyBorder="1" applyAlignment="1">
      <alignment horizontal="justify" vertical="center"/>
    </xf>
    <xf numFmtId="0" fontId="0" fillId="12" borderId="6" xfId="0" applyFill="1" applyBorder="1" applyAlignment="1">
      <alignment horizontal="justify" vertical="center"/>
    </xf>
    <xf numFmtId="164" fontId="0" fillId="12" borderId="3" xfId="0" applyNumberFormat="1" applyFill="1" applyBorder="1" applyAlignment="1">
      <alignment horizontal="center" vertical="center"/>
    </xf>
    <xf numFmtId="0" fontId="0" fillId="15" borderId="7" xfId="0" applyFill="1" applyBorder="1" applyAlignment="1">
      <alignment horizontal="justify" vertical="center" wrapText="1"/>
    </xf>
    <xf numFmtId="0" fontId="0" fillId="15" borderId="6" xfId="0" applyFill="1" applyBorder="1" applyAlignment="1">
      <alignment horizontal="justify" vertical="center" wrapText="1"/>
    </xf>
    <xf numFmtId="0" fontId="6" fillId="15" borderId="7" xfId="0" applyFont="1" applyFill="1" applyBorder="1" applyAlignment="1">
      <alignment horizontal="justify" vertical="center" wrapText="1"/>
    </xf>
    <xf numFmtId="0" fontId="6" fillId="15" borderId="8" xfId="0" applyFont="1" applyFill="1" applyBorder="1" applyAlignment="1">
      <alignment horizontal="justify" vertical="center" wrapText="1"/>
    </xf>
    <xf numFmtId="0" fontId="6" fillId="15" borderId="6" xfId="0" applyFont="1" applyFill="1" applyBorder="1" applyAlignment="1">
      <alignment horizontal="justify" vertical="center" wrapText="1"/>
    </xf>
    <xf numFmtId="164" fontId="0" fillId="15" borderId="3" xfId="0" applyNumberFormat="1" applyFill="1" applyBorder="1" applyAlignment="1">
      <alignment horizontal="center" vertical="center"/>
    </xf>
    <xf numFmtId="0" fontId="0" fillId="14" borderId="7" xfId="0" applyFill="1" applyBorder="1" applyAlignment="1">
      <alignment horizontal="justify" vertical="center"/>
    </xf>
    <xf numFmtId="0" fontId="0" fillId="14" borderId="8" xfId="0" applyFill="1" applyBorder="1" applyAlignment="1">
      <alignment horizontal="justify" vertical="center"/>
    </xf>
    <xf numFmtId="0" fontId="0" fillId="14" borderId="6" xfId="0" applyFill="1" applyBorder="1" applyAlignment="1">
      <alignment horizontal="justify" vertical="center"/>
    </xf>
    <xf numFmtId="164" fontId="0" fillId="14" borderId="3" xfId="0" applyNumberFormat="1" applyFill="1" applyBorder="1" applyAlignment="1">
      <alignment horizontal="center" vertical="center"/>
    </xf>
    <xf numFmtId="0" fontId="0" fillId="11" borderId="7" xfId="0" applyFill="1" applyBorder="1" applyAlignment="1">
      <alignment horizontal="justify" vertical="center"/>
    </xf>
    <xf numFmtId="0" fontId="0" fillId="11" borderId="8" xfId="0" applyFill="1" applyBorder="1" applyAlignment="1">
      <alignment horizontal="justify" vertical="center"/>
    </xf>
    <xf numFmtId="0" fontId="0" fillId="11" borderId="6" xfId="0" applyFill="1" applyBorder="1" applyAlignment="1">
      <alignment horizontal="justify" vertical="center"/>
    </xf>
    <xf numFmtId="0" fontId="0" fillId="12" borderId="7" xfId="0" applyFill="1" applyBorder="1" applyAlignment="1">
      <alignment horizontal="justify" vertical="center" wrapText="1"/>
    </xf>
    <xf numFmtId="0" fontId="0" fillId="12" borderId="6" xfId="0" applyFill="1" applyBorder="1" applyAlignment="1">
      <alignment horizontal="justify" vertical="center" wrapText="1"/>
    </xf>
    <xf numFmtId="0" fontId="0" fillId="13" borderId="7" xfId="0" applyFill="1" applyBorder="1" applyAlignment="1">
      <alignment horizontal="justify" vertical="center"/>
    </xf>
    <xf numFmtId="0" fontId="0" fillId="13" borderId="8" xfId="0" applyFill="1" applyBorder="1" applyAlignment="1">
      <alignment horizontal="justify" vertical="center"/>
    </xf>
    <xf numFmtId="0" fontId="0" fillId="13" borderId="6" xfId="0" applyFill="1" applyBorder="1" applyAlignment="1">
      <alignment horizontal="justify" vertical="center"/>
    </xf>
    <xf numFmtId="0" fontId="0" fillId="14" borderId="7" xfId="0" applyFill="1" applyBorder="1" applyAlignment="1">
      <alignment horizontal="justify" vertical="center" wrapText="1"/>
    </xf>
    <xf numFmtId="0" fontId="0" fillId="14" borderId="6" xfId="0" applyFill="1" applyBorder="1" applyAlignment="1">
      <alignment horizontal="justify" vertical="center" wrapText="1"/>
    </xf>
  </cellXfs>
  <cellStyles count="1">
    <cellStyle name="Normale" xfId="0" builtinId="0"/>
  </cellStyles>
  <dxfs count="6">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F68A42"/>
      <color rgb="FF9ACA00"/>
      <color rgb="FF18BAA8"/>
      <color rgb="FF0E6EB6"/>
      <color rgb="FFDA5C57"/>
      <color rgb="FFDA5C00"/>
      <color rgb="FF2DB19B"/>
      <color rgb="FF2668A8"/>
      <color rgb="FFFFF0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1" displayName="Tabella1" ref="A1:E15" totalsRowShown="0" dataDxfId="5">
  <tableColumns count="5">
    <tableColumn id="1" xr3:uid="{00000000-0010-0000-0000-000001000000}" name="art. 49 (3) of CPR (EU) 2021/1060" dataDxfId="4"/>
    <tableColumn id="2" xr3:uid="{00000000-0010-0000-0000-000002000000}" name="To be found in worksheet - name" dataDxfId="3"/>
    <tableColumn id="3" xr3:uid="{00000000-0010-0000-0000-000003000000}" name="To be found in column name" dataDxfId="2"/>
    <tableColumn id="4" xr3:uid="{00000000-0010-0000-0000-000004000000}" name="To be found in column letter " dataDxfId="1"/>
    <tableColumn id="5" xr3:uid="{00000000-0010-0000-0000-000005000000}" name="Comment" dataDxfId="0"/>
  </tableColumns>
  <tableStyleInfo name="TableStyleLight16"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
  <sheetViews>
    <sheetView workbookViewId="0">
      <selection activeCell="D15" sqref="D15"/>
    </sheetView>
  </sheetViews>
  <sheetFormatPr baseColWidth="10" defaultColWidth="8.83203125" defaultRowHeight="15" x14ac:dyDescent="0.2"/>
  <cols>
    <col min="1" max="1" width="46.5" customWidth="1"/>
    <col min="2" max="2" width="17.5" customWidth="1"/>
    <col min="3" max="3" width="28.33203125" customWidth="1"/>
    <col min="4" max="4" width="18.33203125" customWidth="1"/>
    <col min="5" max="5" width="18.6640625" customWidth="1"/>
  </cols>
  <sheetData>
    <row r="1" spans="1:5" ht="33" x14ac:dyDescent="0.25">
      <c r="A1" s="3" t="s">
        <v>655</v>
      </c>
      <c r="B1" s="4" t="s">
        <v>656</v>
      </c>
      <c r="C1" s="4" t="s">
        <v>657</v>
      </c>
      <c r="D1" s="4" t="s">
        <v>658</v>
      </c>
      <c r="E1" s="4" t="s">
        <v>659</v>
      </c>
    </row>
    <row r="2" spans="1:5" ht="48" x14ac:dyDescent="0.2">
      <c r="A2" s="4" t="s">
        <v>660</v>
      </c>
      <c r="B2" s="4" t="s">
        <v>661</v>
      </c>
      <c r="C2" s="4" t="s">
        <v>7</v>
      </c>
      <c r="D2" s="4" t="s">
        <v>662</v>
      </c>
      <c r="E2" s="4" t="s">
        <v>663</v>
      </c>
    </row>
    <row r="3" spans="1:5" ht="32" x14ac:dyDescent="0.2">
      <c r="A3" s="4" t="s">
        <v>664</v>
      </c>
      <c r="B3" s="4" t="s">
        <v>127</v>
      </c>
      <c r="C3" s="4" t="s">
        <v>127</v>
      </c>
      <c r="D3" s="4" t="s">
        <v>127</v>
      </c>
      <c r="E3" s="4" t="s">
        <v>665</v>
      </c>
    </row>
    <row r="4" spans="1:5" ht="16" x14ac:dyDescent="0.2">
      <c r="A4" s="4" t="s">
        <v>666</v>
      </c>
      <c r="B4" s="4" t="s">
        <v>127</v>
      </c>
      <c r="C4" s="4" t="s">
        <v>127</v>
      </c>
      <c r="D4" s="4" t="s">
        <v>127</v>
      </c>
      <c r="E4" s="4" t="s">
        <v>667</v>
      </c>
    </row>
    <row r="5" spans="1:5" ht="32" x14ac:dyDescent="0.2">
      <c r="A5" s="4" t="s">
        <v>668</v>
      </c>
      <c r="B5" s="4" t="s">
        <v>661</v>
      </c>
      <c r="C5" s="4" t="s">
        <v>788</v>
      </c>
      <c r="D5" s="4" t="s">
        <v>787</v>
      </c>
      <c r="E5" s="4"/>
    </row>
    <row r="6" spans="1:5" ht="32" x14ac:dyDescent="0.2">
      <c r="A6" s="4" t="s">
        <v>669</v>
      </c>
      <c r="B6" s="4" t="s">
        <v>670</v>
      </c>
      <c r="C6" s="4" t="s">
        <v>670</v>
      </c>
      <c r="D6" s="4" t="s">
        <v>671</v>
      </c>
      <c r="E6" s="4" t="s">
        <v>672</v>
      </c>
    </row>
    <row r="7" spans="1:5" ht="16" x14ac:dyDescent="0.2">
      <c r="A7" s="4" t="s">
        <v>673</v>
      </c>
      <c r="B7" s="4" t="s">
        <v>674</v>
      </c>
      <c r="C7" s="4" t="s">
        <v>675</v>
      </c>
      <c r="D7" s="4" t="s">
        <v>671</v>
      </c>
      <c r="E7" s="4"/>
    </row>
    <row r="8" spans="1:5" ht="16" x14ac:dyDescent="0.2">
      <c r="A8" s="4" t="s">
        <v>676</v>
      </c>
      <c r="B8" s="4" t="s">
        <v>674</v>
      </c>
      <c r="C8" s="4" t="s">
        <v>677</v>
      </c>
      <c r="D8" s="4" t="s">
        <v>678</v>
      </c>
      <c r="E8" s="4"/>
    </row>
    <row r="9" spans="1:5" ht="32" x14ac:dyDescent="0.2">
      <c r="A9" s="4" t="s">
        <v>679</v>
      </c>
      <c r="B9" s="4" t="s">
        <v>661</v>
      </c>
      <c r="C9" s="4" t="s">
        <v>11</v>
      </c>
      <c r="D9" s="4" t="s">
        <v>680</v>
      </c>
      <c r="E9" s="4" t="s">
        <v>681</v>
      </c>
    </row>
    <row r="10" spans="1:5" ht="16" x14ac:dyDescent="0.2">
      <c r="A10" s="4" t="s">
        <v>682</v>
      </c>
      <c r="B10" s="4" t="s">
        <v>661</v>
      </c>
      <c r="C10" s="4" t="s">
        <v>683</v>
      </c>
      <c r="D10" s="4" t="s">
        <v>687</v>
      </c>
      <c r="E10" s="4" t="s">
        <v>684</v>
      </c>
    </row>
    <row r="11" spans="1:5" ht="16" x14ac:dyDescent="0.2">
      <c r="A11" s="4" t="s">
        <v>685</v>
      </c>
      <c r="B11" s="4" t="s">
        <v>661</v>
      </c>
      <c r="C11" s="4" t="s">
        <v>4</v>
      </c>
      <c r="D11" s="4" t="s">
        <v>695</v>
      </c>
      <c r="E11" s="4"/>
    </row>
    <row r="12" spans="1:5" ht="16" x14ac:dyDescent="0.2">
      <c r="A12" s="4" t="s">
        <v>686</v>
      </c>
      <c r="B12" s="4" t="s">
        <v>661</v>
      </c>
      <c r="C12" s="4" t="s">
        <v>683</v>
      </c>
      <c r="D12" s="4" t="s">
        <v>687</v>
      </c>
      <c r="E12" s="4"/>
    </row>
    <row r="13" spans="1:5" ht="32" x14ac:dyDescent="0.2">
      <c r="A13" s="4" t="s">
        <v>688</v>
      </c>
      <c r="B13" s="4" t="s">
        <v>661</v>
      </c>
      <c r="C13" s="4" t="s">
        <v>689</v>
      </c>
      <c r="D13" s="4" t="s">
        <v>789</v>
      </c>
      <c r="E13" s="4"/>
    </row>
    <row r="14" spans="1:5" ht="16" x14ac:dyDescent="0.2">
      <c r="A14" s="4" t="s">
        <v>690</v>
      </c>
      <c r="B14" s="4" t="s">
        <v>127</v>
      </c>
      <c r="C14" s="4" t="s">
        <v>127</v>
      </c>
      <c r="D14" s="4" t="s">
        <v>127</v>
      </c>
      <c r="E14" s="4" t="s">
        <v>691</v>
      </c>
    </row>
    <row r="15" spans="1:5" ht="16" x14ac:dyDescent="0.2">
      <c r="A15" s="4" t="s">
        <v>692</v>
      </c>
      <c r="B15" s="4" t="s">
        <v>674</v>
      </c>
      <c r="C15" s="4" t="s">
        <v>693</v>
      </c>
      <c r="D15" s="4" t="s">
        <v>694</v>
      </c>
      <c r="E15" s="4"/>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420"/>
  <sheetViews>
    <sheetView topLeftCell="A13" workbookViewId="0">
      <selection activeCell="G9" sqref="G9"/>
    </sheetView>
  </sheetViews>
  <sheetFormatPr baseColWidth="10" defaultColWidth="8.83203125" defaultRowHeight="15" x14ac:dyDescent="0.2"/>
  <cols>
    <col min="1" max="1" width="12.33203125" customWidth="1"/>
    <col min="2" max="3" width="10.5" bestFit="1" customWidth="1"/>
  </cols>
  <sheetData>
    <row r="2" spans="1:4" x14ac:dyDescent="0.2">
      <c r="A2" s="11" t="s">
        <v>1</v>
      </c>
      <c r="B2" s="11" t="s">
        <v>704</v>
      </c>
      <c r="C2" s="11" t="s">
        <v>705</v>
      </c>
      <c r="D2" s="11" t="s">
        <v>693</v>
      </c>
    </row>
    <row r="3" spans="1:4" x14ac:dyDescent="0.2">
      <c r="A3" s="11" t="s">
        <v>13</v>
      </c>
      <c r="B3" s="12">
        <v>45323</v>
      </c>
      <c r="C3" s="12">
        <v>45961</v>
      </c>
      <c r="D3" s="13" t="s">
        <v>703</v>
      </c>
    </row>
    <row r="4" spans="1:4" x14ac:dyDescent="0.2">
      <c r="A4" s="11" t="s">
        <v>26</v>
      </c>
      <c r="B4" s="12">
        <v>45323</v>
      </c>
      <c r="C4" s="12">
        <v>45961</v>
      </c>
      <c r="D4" s="13" t="s">
        <v>703</v>
      </c>
    </row>
    <row r="5" spans="1:4" x14ac:dyDescent="0.2">
      <c r="A5" s="11" t="s">
        <v>51</v>
      </c>
      <c r="B5" s="12">
        <v>45323</v>
      </c>
      <c r="C5" s="12">
        <v>45961</v>
      </c>
      <c r="D5" s="14" t="s">
        <v>700</v>
      </c>
    </row>
    <row r="6" spans="1:4" x14ac:dyDescent="0.2">
      <c r="A6" s="11" t="s">
        <v>62</v>
      </c>
      <c r="B6" s="12">
        <v>45323</v>
      </c>
      <c r="C6" s="12">
        <v>45869</v>
      </c>
      <c r="D6" s="13" t="s">
        <v>703</v>
      </c>
    </row>
    <row r="7" spans="1:4" x14ac:dyDescent="0.2">
      <c r="A7" s="11" t="s">
        <v>78</v>
      </c>
      <c r="B7" s="12">
        <v>45323</v>
      </c>
      <c r="C7" s="12">
        <v>45961</v>
      </c>
      <c r="D7" s="14" t="s">
        <v>700</v>
      </c>
    </row>
    <row r="8" spans="1:4" x14ac:dyDescent="0.2">
      <c r="A8" s="11" t="s">
        <v>93</v>
      </c>
      <c r="B8" s="12">
        <v>45323</v>
      </c>
      <c r="C8" s="12">
        <v>45688</v>
      </c>
      <c r="D8" s="14" t="s">
        <v>702</v>
      </c>
    </row>
    <row r="9" spans="1:4" x14ac:dyDescent="0.2">
      <c r="A9" s="11" t="s">
        <v>100</v>
      </c>
      <c r="B9" s="12">
        <v>45323</v>
      </c>
      <c r="C9" s="12">
        <v>45869</v>
      </c>
      <c r="D9" s="15" t="s">
        <v>696</v>
      </c>
    </row>
    <row r="10" spans="1:4" x14ac:dyDescent="0.2">
      <c r="A10" s="11" t="s">
        <v>107</v>
      </c>
      <c r="B10" s="12">
        <v>45323</v>
      </c>
      <c r="C10" s="12">
        <v>45961</v>
      </c>
      <c r="D10" s="13" t="s">
        <v>703</v>
      </c>
    </row>
    <row r="11" spans="1:4" x14ac:dyDescent="0.2">
      <c r="A11" s="11" t="s">
        <v>115</v>
      </c>
      <c r="B11" s="12">
        <v>45323</v>
      </c>
      <c r="C11" s="12">
        <v>45869</v>
      </c>
      <c r="D11" s="13" t="s">
        <v>703</v>
      </c>
    </row>
    <row r="12" spans="1:4" x14ac:dyDescent="0.2">
      <c r="A12" s="11" t="s">
        <v>131</v>
      </c>
      <c r="B12" s="12">
        <v>45323</v>
      </c>
      <c r="C12" s="12">
        <v>45869</v>
      </c>
      <c r="D12" s="14" t="s">
        <v>699</v>
      </c>
    </row>
    <row r="13" spans="1:4" x14ac:dyDescent="0.2">
      <c r="A13" s="11" t="s">
        <v>140</v>
      </c>
      <c r="B13" s="12">
        <v>45323</v>
      </c>
      <c r="C13" s="12">
        <v>45869</v>
      </c>
      <c r="D13" s="14" t="s">
        <v>700</v>
      </c>
    </row>
    <row r="14" spans="1:4" x14ac:dyDescent="0.2">
      <c r="A14" s="11" t="s">
        <v>147</v>
      </c>
      <c r="B14" s="12">
        <v>45323</v>
      </c>
      <c r="C14" s="12">
        <v>45777</v>
      </c>
      <c r="D14" s="14" t="s">
        <v>701</v>
      </c>
    </row>
    <row r="15" spans="1:4" x14ac:dyDescent="0.2">
      <c r="A15" s="11" t="s">
        <v>157</v>
      </c>
      <c r="B15" s="12">
        <v>45323</v>
      </c>
      <c r="C15" s="12">
        <v>45869</v>
      </c>
      <c r="D15" s="14" t="s">
        <v>697</v>
      </c>
    </row>
    <row r="16" spans="1:4" x14ac:dyDescent="0.2">
      <c r="A16" s="11" t="s">
        <v>162</v>
      </c>
      <c r="B16" s="12">
        <v>45323</v>
      </c>
      <c r="C16" s="12">
        <v>45869</v>
      </c>
      <c r="D16" s="15" t="s">
        <v>696</v>
      </c>
    </row>
    <row r="17" spans="1:4" x14ac:dyDescent="0.2">
      <c r="A17" s="11" t="s">
        <v>173</v>
      </c>
      <c r="B17" s="12">
        <v>45323</v>
      </c>
      <c r="C17" s="12">
        <v>45869</v>
      </c>
      <c r="D17" s="13" t="s">
        <v>703</v>
      </c>
    </row>
    <row r="18" spans="1:4" x14ac:dyDescent="0.2">
      <c r="A18" s="11" t="s">
        <v>180</v>
      </c>
      <c r="B18" s="12">
        <v>45323</v>
      </c>
      <c r="C18" s="12">
        <v>45869</v>
      </c>
      <c r="D18" s="13" t="s">
        <v>703</v>
      </c>
    </row>
    <row r="19" spans="1:4" x14ac:dyDescent="0.2">
      <c r="A19" s="11" t="s">
        <v>189</v>
      </c>
      <c r="B19" s="12">
        <v>45323</v>
      </c>
      <c r="C19" s="12">
        <v>45869</v>
      </c>
      <c r="D19" s="14" t="s">
        <v>701</v>
      </c>
    </row>
    <row r="20" spans="1:4" x14ac:dyDescent="0.2">
      <c r="A20" s="11" t="s">
        <v>194</v>
      </c>
      <c r="B20" s="12">
        <v>45323</v>
      </c>
      <c r="C20" s="12">
        <v>45869</v>
      </c>
      <c r="D20" s="15" t="s">
        <v>696</v>
      </c>
    </row>
    <row r="21" spans="1:4" x14ac:dyDescent="0.2">
      <c r="A21" s="11" t="s">
        <v>200</v>
      </c>
      <c r="B21" s="12">
        <v>45323</v>
      </c>
      <c r="C21" s="12">
        <v>45869</v>
      </c>
      <c r="D21" s="14" t="s">
        <v>701</v>
      </c>
    </row>
    <row r="22" spans="1:4" x14ac:dyDescent="0.2">
      <c r="A22" s="11" t="s">
        <v>206</v>
      </c>
      <c r="B22" s="12">
        <v>45323</v>
      </c>
      <c r="C22" s="12">
        <v>45808</v>
      </c>
      <c r="D22" s="13" t="s">
        <v>703</v>
      </c>
    </row>
    <row r="23" spans="1:4" x14ac:dyDescent="0.2">
      <c r="A23" s="11" t="s">
        <v>212</v>
      </c>
      <c r="B23" s="12">
        <v>45323</v>
      </c>
      <c r="C23" s="12">
        <v>45869</v>
      </c>
      <c r="D23" s="15" t="s">
        <v>696</v>
      </c>
    </row>
    <row r="24" spans="1:4" x14ac:dyDescent="0.2">
      <c r="A24" s="11" t="s">
        <v>219</v>
      </c>
      <c r="B24" s="12">
        <v>45323</v>
      </c>
      <c r="C24" s="12">
        <v>45716</v>
      </c>
      <c r="D24" s="15" t="s">
        <v>696</v>
      </c>
    </row>
    <row r="25" spans="1:4" x14ac:dyDescent="0.2">
      <c r="A25" s="11" t="s">
        <v>227</v>
      </c>
      <c r="B25" s="12">
        <v>45323</v>
      </c>
      <c r="C25" s="12">
        <v>45869</v>
      </c>
      <c r="D25" s="14" t="s">
        <v>701</v>
      </c>
    </row>
    <row r="26" spans="1:4" x14ac:dyDescent="0.2">
      <c r="A26" s="11" t="s">
        <v>234</v>
      </c>
      <c r="B26" s="12">
        <v>45323</v>
      </c>
      <c r="C26" s="12">
        <v>45869</v>
      </c>
      <c r="D26" s="14" t="s">
        <v>702</v>
      </c>
    </row>
    <row r="27" spans="1:4" x14ac:dyDescent="0.2">
      <c r="A27" s="11" t="s">
        <v>242</v>
      </c>
      <c r="B27" s="12">
        <v>45323</v>
      </c>
      <c r="C27" s="12">
        <v>45869</v>
      </c>
      <c r="D27" s="14" t="s">
        <v>698</v>
      </c>
    </row>
    <row r="28" spans="1:4" x14ac:dyDescent="0.2">
      <c r="A28" s="11" t="s">
        <v>247</v>
      </c>
      <c r="B28" s="12">
        <v>45323</v>
      </c>
      <c r="C28" s="12">
        <v>45869</v>
      </c>
      <c r="D28" s="14" t="s">
        <v>697</v>
      </c>
    </row>
    <row r="29" spans="1:4" x14ac:dyDescent="0.2">
      <c r="A29" s="11" t="s">
        <v>255</v>
      </c>
      <c r="B29" s="12">
        <v>45323</v>
      </c>
      <c r="C29" s="12">
        <v>45869</v>
      </c>
      <c r="D29" s="14" t="s">
        <v>702</v>
      </c>
    </row>
    <row r="30" spans="1:4" x14ac:dyDescent="0.2">
      <c r="A30" s="11" t="s">
        <v>261</v>
      </c>
      <c r="B30" s="12">
        <v>45323</v>
      </c>
      <c r="C30" s="12">
        <v>45961</v>
      </c>
      <c r="D30" s="14" t="s">
        <v>700</v>
      </c>
    </row>
    <row r="31" spans="1:4" x14ac:dyDescent="0.2">
      <c r="A31" s="11" t="s">
        <v>266</v>
      </c>
      <c r="B31" s="12">
        <v>45323</v>
      </c>
      <c r="C31" s="12">
        <v>45961</v>
      </c>
      <c r="D31" s="14" t="s">
        <v>699</v>
      </c>
    </row>
    <row r="32" spans="1:4" x14ac:dyDescent="0.2">
      <c r="A32" s="11" t="s">
        <v>273</v>
      </c>
      <c r="B32" s="12">
        <v>45323</v>
      </c>
      <c r="C32" s="12">
        <v>45869</v>
      </c>
      <c r="D32" s="14" t="s">
        <v>701</v>
      </c>
    </row>
    <row r="33" spans="1:4" x14ac:dyDescent="0.2">
      <c r="A33" s="11" t="s">
        <v>281</v>
      </c>
      <c r="B33" s="12">
        <v>45323</v>
      </c>
      <c r="C33" s="12">
        <v>45961</v>
      </c>
      <c r="D33" s="14" t="s">
        <v>697</v>
      </c>
    </row>
    <row r="34" spans="1:4" x14ac:dyDescent="0.2">
      <c r="A34" s="11" t="s">
        <v>286</v>
      </c>
      <c r="B34" s="12">
        <v>45323</v>
      </c>
      <c r="C34" s="12">
        <v>45808</v>
      </c>
      <c r="D34" s="15" t="s">
        <v>696</v>
      </c>
    </row>
    <row r="35" spans="1:4" x14ac:dyDescent="0.2">
      <c r="A35" s="11" t="s">
        <v>291</v>
      </c>
      <c r="B35" s="12">
        <v>45323</v>
      </c>
      <c r="C35" s="12">
        <v>45869</v>
      </c>
      <c r="D35" s="14" t="s">
        <v>699</v>
      </c>
    </row>
    <row r="36" spans="1:4" x14ac:dyDescent="0.2">
      <c r="A36" s="11" t="s">
        <v>297</v>
      </c>
      <c r="B36" s="12">
        <v>45323</v>
      </c>
      <c r="C36" s="12">
        <v>45869</v>
      </c>
      <c r="D36" s="14" t="s">
        <v>700</v>
      </c>
    </row>
    <row r="37" spans="1:4" x14ac:dyDescent="0.2">
      <c r="A37" s="11" t="s">
        <v>303</v>
      </c>
      <c r="B37" s="12">
        <v>45323</v>
      </c>
      <c r="C37" s="12">
        <v>45869</v>
      </c>
      <c r="D37" s="14" t="s">
        <v>699</v>
      </c>
    </row>
    <row r="38" spans="1:4" x14ac:dyDescent="0.2">
      <c r="A38" s="11" t="s">
        <v>308</v>
      </c>
      <c r="B38" s="12">
        <v>45323</v>
      </c>
      <c r="C38" s="12">
        <v>45869</v>
      </c>
      <c r="D38" s="13" t="s">
        <v>703</v>
      </c>
    </row>
    <row r="39" spans="1:4" x14ac:dyDescent="0.2">
      <c r="A39" s="11" t="s">
        <v>313</v>
      </c>
      <c r="B39" s="12">
        <v>45323</v>
      </c>
      <c r="C39" s="12">
        <v>45808</v>
      </c>
      <c r="D39" s="15" t="s">
        <v>696</v>
      </c>
    </row>
    <row r="40" spans="1:4" x14ac:dyDescent="0.2">
      <c r="A40" s="11" t="s">
        <v>317</v>
      </c>
      <c r="B40" s="12">
        <v>45323</v>
      </c>
      <c r="C40" s="12">
        <v>45869</v>
      </c>
      <c r="D40" s="14" t="s">
        <v>700</v>
      </c>
    </row>
    <row r="41" spans="1:4" x14ac:dyDescent="0.2">
      <c r="A41" s="11" t="s">
        <v>323</v>
      </c>
      <c r="B41" s="12">
        <v>45323</v>
      </c>
      <c r="C41" s="12">
        <v>45869</v>
      </c>
      <c r="D41" s="14" t="s">
        <v>697</v>
      </c>
    </row>
    <row r="42" spans="1:4" x14ac:dyDescent="0.2">
      <c r="A42" s="11" t="s">
        <v>328</v>
      </c>
      <c r="B42" s="12">
        <v>45108</v>
      </c>
      <c r="C42" s="12">
        <v>46752</v>
      </c>
      <c r="D42" s="13" t="s">
        <v>703</v>
      </c>
    </row>
    <row r="43" spans="1:4" x14ac:dyDescent="0.2">
      <c r="A43" s="11" t="s">
        <v>335</v>
      </c>
      <c r="B43" s="12">
        <v>45108</v>
      </c>
      <c r="C43" s="12">
        <v>46752</v>
      </c>
      <c r="D43" s="14" t="s">
        <v>701</v>
      </c>
    </row>
    <row r="44" spans="1:4" x14ac:dyDescent="0.2">
      <c r="A44" s="11" t="s">
        <v>343</v>
      </c>
      <c r="B44" s="12">
        <v>45108</v>
      </c>
      <c r="C44" s="12">
        <v>46752</v>
      </c>
      <c r="D44" s="14" t="s">
        <v>700</v>
      </c>
    </row>
    <row r="45" spans="1:4" x14ac:dyDescent="0.2">
      <c r="A45" s="11" t="s">
        <v>790</v>
      </c>
      <c r="B45" s="12">
        <v>45108</v>
      </c>
      <c r="C45" s="12">
        <v>46752</v>
      </c>
      <c r="D45" s="15" t="s">
        <v>696</v>
      </c>
    </row>
    <row r="46" spans="1:4" x14ac:dyDescent="0.2">
      <c r="A46" s="11" t="s">
        <v>360</v>
      </c>
      <c r="B46" s="12">
        <v>45108</v>
      </c>
      <c r="C46" s="12">
        <v>46752</v>
      </c>
      <c r="D46" s="14" t="s">
        <v>698</v>
      </c>
    </row>
    <row r="47" spans="1:4" x14ac:dyDescent="0.2">
      <c r="A47" s="11" t="s">
        <v>373</v>
      </c>
      <c r="B47" s="12">
        <v>45839</v>
      </c>
      <c r="C47" s="12">
        <v>46568</v>
      </c>
      <c r="D47" s="14" t="s">
        <v>702</v>
      </c>
    </row>
    <row r="48" spans="1:4" x14ac:dyDescent="0.2">
      <c r="A48" s="11" t="s">
        <v>379</v>
      </c>
      <c r="B48" s="12">
        <v>45839</v>
      </c>
      <c r="C48" s="12">
        <v>46752</v>
      </c>
      <c r="D48" s="14" t="s">
        <v>699</v>
      </c>
    </row>
    <row r="49" spans="1:4" x14ac:dyDescent="0.2">
      <c r="A49" s="11" t="s">
        <v>386</v>
      </c>
      <c r="B49" s="12">
        <v>45839</v>
      </c>
      <c r="C49" s="12">
        <v>46752</v>
      </c>
      <c r="D49" s="14" t="s">
        <v>699</v>
      </c>
    </row>
    <row r="50" spans="1:4" x14ac:dyDescent="0.2">
      <c r="A50" s="11" t="s">
        <v>391</v>
      </c>
      <c r="B50" s="12">
        <v>45839</v>
      </c>
      <c r="C50" s="12">
        <v>46752</v>
      </c>
      <c r="D50" s="14" t="s">
        <v>700</v>
      </c>
    </row>
    <row r="51" spans="1:4" x14ac:dyDescent="0.2">
      <c r="A51" s="11" t="s">
        <v>395</v>
      </c>
      <c r="B51" s="12">
        <v>45839</v>
      </c>
      <c r="C51" s="12">
        <v>46752</v>
      </c>
      <c r="D51" s="14" t="s">
        <v>699</v>
      </c>
    </row>
    <row r="52" spans="1:4" x14ac:dyDescent="0.2">
      <c r="A52" s="11" t="s">
        <v>399</v>
      </c>
      <c r="B52" s="12">
        <v>45839</v>
      </c>
      <c r="C52" s="12">
        <v>46752</v>
      </c>
      <c r="D52" s="14" t="s">
        <v>698</v>
      </c>
    </row>
    <row r="53" spans="1:4" x14ac:dyDescent="0.2">
      <c r="A53" s="11" t="s">
        <v>791</v>
      </c>
      <c r="B53" s="12">
        <v>45839</v>
      </c>
      <c r="C53" s="12">
        <v>46752</v>
      </c>
      <c r="D53" s="14" t="s">
        <v>700</v>
      </c>
    </row>
    <row r="54" spans="1:4" x14ac:dyDescent="0.2">
      <c r="A54" s="11" t="s">
        <v>416</v>
      </c>
      <c r="B54" s="12">
        <v>45839</v>
      </c>
      <c r="C54" s="12">
        <v>46752</v>
      </c>
      <c r="D54" s="15" t="s">
        <v>696</v>
      </c>
    </row>
    <row r="55" spans="1:4" x14ac:dyDescent="0.2">
      <c r="A55" s="11" t="s">
        <v>424</v>
      </c>
      <c r="B55" s="12">
        <v>45839</v>
      </c>
      <c r="C55" s="12">
        <v>46752</v>
      </c>
      <c r="D55" s="15" t="s">
        <v>696</v>
      </c>
    </row>
    <row r="56" spans="1:4" x14ac:dyDescent="0.2">
      <c r="A56" s="11" t="s">
        <v>428</v>
      </c>
      <c r="B56" s="12">
        <v>45839</v>
      </c>
      <c r="C56" s="12">
        <v>46752</v>
      </c>
      <c r="D56" s="14" t="s">
        <v>701</v>
      </c>
    </row>
    <row r="57" spans="1:4" x14ac:dyDescent="0.2">
      <c r="A57" s="11" t="s">
        <v>792</v>
      </c>
      <c r="B57" s="12">
        <v>45839</v>
      </c>
      <c r="C57" s="12">
        <v>46752</v>
      </c>
      <c r="D57" s="14" t="s">
        <v>697</v>
      </c>
    </row>
    <row r="58" spans="1:4" x14ac:dyDescent="0.2">
      <c r="A58" s="11" t="s">
        <v>447</v>
      </c>
      <c r="B58" s="12">
        <v>45839</v>
      </c>
      <c r="C58" s="12">
        <v>46568</v>
      </c>
      <c r="D58" s="15" t="s">
        <v>696</v>
      </c>
    </row>
    <row r="59" spans="1:4" x14ac:dyDescent="0.2">
      <c r="A59" s="11" t="s">
        <v>456</v>
      </c>
      <c r="B59" s="12">
        <v>45839</v>
      </c>
      <c r="C59" s="12">
        <v>46568</v>
      </c>
      <c r="D59" s="14" t="s">
        <v>701</v>
      </c>
    </row>
    <row r="60" spans="1:4" x14ac:dyDescent="0.2">
      <c r="A60" s="11" t="s">
        <v>462</v>
      </c>
      <c r="B60" s="12">
        <v>45839</v>
      </c>
      <c r="C60" s="12">
        <v>46752</v>
      </c>
      <c r="D60" s="14" t="s">
        <v>699</v>
      </c>
    </row>
    <row r="61" spans="1:4" x14ac:dyDescent="0.2">
      <c r="A61" s="11" t="s">
        <v>469</v>
      </c>
      <c r="B61" s="12">
        <v>45839</v>
      </c>
      <c r="C61" s="12">
        <v>46752</v>
      </c>
      <c r="D61" s="15" t="s">
        <v>696</v>
      </c>
    </row>
    <row r="62" spans="1:4" x14ac:dyDescent="0.2">
      <c r="A62" s="11" t="s">
        <v>477</v>
      </c>
      <c r="B62" s="12">
        <v>45839</v>
      </c>
      <c r="C62" s="12">
        <v>46752</v>
      </c>
      <c r="D62" s="14" t="s">
        <v>700</v>
      </c>
    </row>
    <row r="63" spans="1:4" x14ac:dyDescent="0.2">
      <c r="A63" s="11" t="s">
        <v>481</v>
      </c>
      <c r="B63" s="12">
        <v>45839</v>
      </c>
      <c r="C63" s="12">
        <v>46752</v>
      </c>
      <c r="D63" s="14" t="s">
        <v>701</v>
      </c>
    </row>
    <row r="64" spans="1:4" x14ac:dyDescent="0.2">
      <c r="A64" s="11" t="s">
        <v>489</v>
      </c>
      <c r="B64" s="12">
        <v>45839</v>
      </c>
      <c r="C64" s="12">
        <v>46568</v>
      </c>
      <c r="D64" s="14" t="s">
        <v>701</v>
      </c>
    </row>
    <row r="65" spans="1:4" x14ac:dyDescent="0.2">
      <c r="A65" s="11" t="s">
        <v>496</v>
      </c>
      <c r="B65" s="12">
        <v>45839</v>
      </c>
      <c r="C65" s="12">
        <v>46752</v>
      </c>
      <c r="D65" s="14" t="s">
        <v>697</v>
      </c>
    </row>
    <row r="66" spans="1:4" x14ac:dyDescent="0.2">
      <c r="A66" s="11" t="s">
        <v>501</v>
      </c>
      <c r="B66" s="12">
        <v>45839</v>
      </c>
      <c r="C66" s="12">
        <v>46752</v>
      </c>
      <c r="D66" s="15" t="s">
        <v>696</v>
      </c>
    </row>
    <row r="67" spans="1:4" x14ac:dyDescent="0.2">
      <c r="A67" s="11" t="s">
        <v>793</v>
      </c>
      <c r="B67" s="12">
        <v>45839</v>
      </c>
      <c r="C67" s="12">
        <v>46752</v>
      </c>
      <c r="D67" s="14" t="s">
        <v>701</v>
      </c>
    </row>
    <row r="68" spans="1:4" x14ac:dyDescent="0.2">
      <c r="A68" s="11" t="s">
        <v>515</v>
      </c>
      <c r="B68" s="12">
        <v>45839</v>
      </c>
      <c r="C68" s="12">
        <v>46752</v>
      </c>
      <c r="D68" s="14" t="s">
        <v>702</v>
      </c>
    </row>
    <row r="69" spans="1:4" x14ac:dyDescent="0.2">
      <c r="A69" s="11" t="s">
        <v>521</v>
      </c>
      <c r="B69" s="12">
        <v>45839</v>
      </c>
      <c r="C69" s="12">
        <v>46752</v>
      </c>
      <c r="D69" s="14" t="s">
        <v>698</v>
      </c>
    </row>
    <row r="70" spans="1:4" x14ac:dyDescent="0.2">
      <c r="A70" s="11" t="s">
        <v>529</v>
      </c>
      <c r="B70" s="12">
        <v>45839</v>
      </c>
      <c r="C70" s="12">
        <v>46752</v>
      </c>
      <c r="D70" s="14" t="s">
        <v>697</v>
      </c>
    </row>
    <row r="71" spans="1:4" x14ac:dyDescent="0.2">
      <c r="A71" s="11" t="s">
        <v>534</v>
      </c>
      <c r="B71" s="12">
        <v>45839</v>
      </c>
      <c r="C71" s="12">
        <v>46752</v>
      </c>
      <c r="D71" s="14" t="s">
        <v>699</v>
      </c>
    </row>
    <row r="72" spans="1:4" x14ac:dyDescent="0.2">
      <c r="A72" s="11" t="s">
        <v>542</v>
      </c>
      <c r="B72" s="12">
        <v>45839</v>
      </c>
      <c r="C72" s="12">
        <v>46752</v>
      </c>
      <c r="D72" s="14" t="s">
        <v>699</v>
      </c>
    </row>
    <row r="73" spans="1:4" x14ac:dyDescent="0.2">
      <c r="A73" s="11" t="s">
        <v>550</v>
      </c>
      <c r="B73" s="12">
        <v>45839</v>
      </c>
      <c r="C73" s="12">
        <v>46568</v>
      </c>
      <c r="D73" s="14" t="s">
        <v>700</v>
      </c>
    </row>
    <row r="74" spans="1:4" x14ac:dyDescent="0.2">
      <c r="A74" s="11" t="s">
        <v>554</v>
      </c>
      <c r="B74" s="12">
        <v>45839</v>
      </c>
      <c r="C74" s="12">
        <v>46752</v>
      </c>
      <c r="D74" s="14" t="s">
        <v>697</v>
      </c>
    </row>
    <row r="75" spans="1:4" x14ac:dyDescent="0.2">
      <c r="A75" s="11" t="s">
        <v>559</v>
      </c>
      <c r="B75" s="12">
        <v>45839</v>
      </c>
      <c r="C75" s="12">
        <v>46660</v>
      </c>
      <c r="D75" s="14" t="s">
        <v>700</v>
      </c>
    </row>
    <row r="76" spans="1:4" x14ac:dyDescent="0.2">
      <c r="A76" s="11" t="s">
        <v>565</v>
      </c>
      <c r="B76" s="12">
        <v>45839</v>
      </c>
      <c r="C76" s="12">
        <v>46752</v>
      </c>
      <c r="D76" s="14" t="s">
        <v>700</v>
      </c>
    </row>
    <row r="77" spans="1:4" x14ac:dyDescent="0.2">
      <c r="A77" s="11" t="s">
        <v>571</v>
      </c>
      <c r="B77" s="12">
        <v>45839</v>
      </c>
      <c r="C77" s="12">
        <v>46568</v>
      </c>
      <c r="D77" s="14" t="s">
        <v>701</v>
      </c>
    </row>
    <row r="78" spans="1:4" x14ac:dyDescent="0.2">
      <c r="A78" s="11" t="s">
        <v>576</v>
      </c>
      <c r="B78" s="12">
        <v>45839</v>
      </c>
      <c r="C78" s="12">
        <v>46752</v>
      </c>
      <c r="D78" s="15" t="s">
        <v>696</v>
      </c>
    </row>
    <row r="79" spans="1:4" x14ac:dyDescent="0.2">
      <c r="A79" s="11" t="s">
        <v>583</v>
      </c>
      <c r="B79" s="12">
        <v>45839</v>
      </c>
      <c r="C79" s="12">
        <v>46752</v>
      </c>
      <c r="D79" s="15" t="s">
        <v>696</v>
      </c>
    </row>
    <row r="80" spans="1:4" x14ac:dyDescent="0.2">
      <c r="A80" s="11" t="s">
        <v>590</v>
      </c>
      <c r="B80" s="12">
        <v>45839</v>
      </c>
      <c r="C80" s="12">
        <v>46752</v>
      </c>
      <c r="D80" s="14" t="s">
        <v>698</v>
      </c>
    </row>
    <row r="81" spans="1:4" x14ac:dyDescent="0.2">
      <c r="A81" s="11" t="s">
        <v>598</v>
      </c>
      <c r="B81" s="12">
        <v>45839</v>
      </c>
      <c r="C81" s="12">
        <v>46568</v>
      </c>
      <c r="D81" s="14" t="s">
        <v>698</v>
      </c>
    </row>
    <row r="82" spans="1:4" x14ac:dyDescent="0.2">
      <c r="A82" s="11" t="s">
        <v>605</v>
      </c>
      <c r="B82" s="12">
        <v>45839</v>
      </c>
      <c r="C82" s="12">
        <v>46752</v>
      </c>
      <c r="D82" s="15" t="s">
        <v>696</v>
      </c>
    </row>
    <row r="83" spans="1:4" x14ac:dyDescent="0.2">
      <c r="A83" s="11" t="s">
        <v>611</v>
      </c>
      <c r="B83" s="12">
        <v>45839</v>
      </c>
      <c r="C83" s="12">
        <v>46752</v>
      </c>
      <c r="D83" s="14" t="s">
        <v>701</v>
      </c>
    </row>
    <row r="84" spans="1:4" x14ac:dyDescent="0.2">
      <c r="A84" s="11" t="s">
        <v>617</v>
      </c>
      <c r="B84" s="12">
        <v>45839</v>
      </c>
      <c r="C84" s="12">
        <v>46752</v>
      </c>
      <c r="D84" s="14" t="s">
        <v>702</v>
      </c>
    </row>
    <row r="85" spans="1:4" x14ac:dyDescent="0.2">
      <c r="A85" s="11" t="s">
        <v>622</v>
      </c>
      <c r="B85" s="12">
        <v>45839</v>
      </c>
      <c r="C85" s="12">
        <v>46752</v>
      </c>
      <c r="D85" s="15" t="s">
        <v>696</v>
      </c>
    </row>
    <row r="86" spans="1:4" x14ac:dyDescent="0.2">
      <c r="A86" s="11" t="s">
        <v>628</v>
      </c>
      <c r="B86" s="12">
        <v>45839</v>
      </c>
      <c r="C86" s="12">
        <v>46752</v>
      </c>
      <c r="D86" s="14" t="s">
        <v>698</v>
      </c>
    </row>
    <row r="87" spans="1:4" x14ac:dyDescent="0.2">
      <c r="A87" s="11" t="s">
        <v>634</v>
      </c>
      <c r="B87" s="12">
        <v>45839</v>
      </c>
      <c r="C87" s="12">
        <v>46752</v>
      </c>
      <c r="D87" s="15" t="s">
        <v>696</v>
      </c>
    </row>
    <row r="88" spans="1:4" x14ac:dyDescent="0.2">
      <c r="A88" s="11" t="s">
        <v>641</v>
      </c>
      <c r="B88" s="12">
        <v>45839</v>
      </c>
      <c r="C88" s="12">
        <v>46752</v>
      </c>
      <c r="D88" s="14" t="s">
        <v>698</v>
      </c>
    </row>
    <row r="89" spans="1:4" x14ac:dyDescent="0.2">
      <c r="A89" s="11" t="s">
        <v>647</v>
      </c>
      <c r="B89" s="12">
        <v>45839</v>
      </c>
      <c r="C89" s="12">
        <v>46752</v>
      </c>
      <c r="D89" s="14" t="s">
        <v>702</v>
      </c>
    </row>
    <row r="90" spans="1:4" x14ac:dyDescent="0.2">
      <c r="A90" s="9"/>
      <c r="B90" s="8"/>
      <c r="C90" s="8"/>
      <c r="D90" s="10"/>
    </row>
    <row r="91" spans="1:4" x14ac:dyDescent="0.2">
      <c r="B91" s="5"/>
      <c r="C91" s="5"/>
    </row>
    <row r="92" spans="1:4" x14ac:dyDescent="0.2">
      <c r="B92" s="5"/>
      <c r="C92" s="5"/>
    </row>
    <row r="93" spans="1:4" x14ac:dyDescent="0.2">
      <c r="B93" s="5"/>
      <c r="C93" s="5"/>
    </row>
    <row r="94" spans="1:4" x14ac:dyDescent="0.2">
      <c r="B94" s="5"/>
      <c r="C94" s="5"/>
    </row>
    <row r="95" spans="1:4" x14ac:dyDescent="0.2">
      <c r="B95" s="5"/>
      <c r="C95" s="5"/>
    </row>
    <row r="96" spans="1:4" x14ac:dyDescent="0.2">
      <c r="B96" s="5"/>
      <c r="C96" s="5"/>
    </row>
    <row r="97" spans="2:3" x14ac:dyDescent="0.2">
      <c r="B97" s="5"/>
      <c r="C97" s="5"/>
    </row>
    <row r="98" spans="2:3" x14ac:dyDescent="0.2">
      <c r="B98" s="5"/>
      <c r="C98" s="5"/>
    </row>
    <row r="99" spans="2:3" x14ac:dyDescent="0.2">
      <c r="B99" s="5"/>
      <c r="C99" s="5"/>
    </row>
    <row r="100" spans="2:3" x14ac:dyDescent="0.2">
      <c r="B100" s="5"/>
      <c r="C100" s="5"/>
    </row>
    <row r="101" spans="2:3" x14ac:dyDescent="0.2">
      <c r="B101" s="5"/>
      <c r="C101" s="5"/>
    </row>
    <row r="102" spans="2:3" x14ac:dyDescent="0.2">
      <c r="B102" s="5"/>
      <c r="C102" s="5"/>
    </row>
    <row r="103" spans="2:3" x14ac:dyDescent="0.2">
      <c r="B103" s="5"/>
      <c r="C103" s="5"/>
    </row>
    <row r="104" spans="2:3" x14ac:dyDescent="0.2">
      <c r="B104" s="5"/>
      <c r="C104" s="5"/>
    </row>
    <row r="105" spans="2:3" x14ac:dyDescent="0.2">
      <c r="B105" s="5"/>
      <c r="C105" s="5"/>
    </row>
    <row r="106" spans="2:3" x14ac:dyDescent="0.2">
      <c r="B106" s="5"/>
      <c r="C106" s="5"/>
    </row>
    <row r="107" spans="2:3" x14ac:dyDescent="0.2">
      <c r="B107" s="5"/>
      <c r="C107" s="5"/>
    </row>
    <row r="108" spans="2:3" x14ac:dyDescent="0.2">
      <c r="B108" s="5"/>
      <c r="C108" s="5"/>
    </row>
    <row r="109" spans="2:3" x14ac:dyDescent="0.2">
      <c r="B109" s="5"/>
      <c r="C109" s="5"/>
    </row>
    <row r="110" spans="2:3" x14ac:dyDescent="0.2">
      <c r="B110" s="5"/>
      <c r="C110" s="5"/>
    </row>
    <row r="111" spans="2:3" x14ac:dyDescent="0.2">
      <c r="B111" s="5"/>
      <c r="C111" s="5"/>
    </row>
    <row r="112" spans="2:3" x14ac:dyDescent="0.2">
      <c r="B112" s="5"/>
      <c r="C112" s="5"/>
    </row>
    <row r="113" spans="2:3" x14ac:dyDescent="0.2">
      <c r="B113" s="5"/>
      <c r="C113" s="5"/>
    </row>
    <row r="114" spans="2:3" x14ac:dyDescent="0.2">
      <c r="B114" s="5"/>
      <c r="C114" s="5"/>
    </row>
    <row r="115" spans="2:3" x14ac:dyDescent="0.2">
      <c r="B115" s="5"/>
      <c r="C115" s="5"/>
    </row>
    <row r="116" spans="2:3" x14ac:dyDescent="0.2">
      <c r="B116" s="5"/>
      <c r="C116" s="5"/>
    </row>
    <row r="117" spans="2:3" x14ac:dyDescent="0.2">
      <c r="B117" s="5"/>
      <c r="C117" s="5"/>
    </row>
    <row r="118" spans="2:3" x14ac:dyDescent="0.2">
      <c r="B118" s="5"/>
      <c r="C118" s="5"/>
    </row>
    <row r="119" spans="2:3" x14ac:dyDescent="0.2">
      <c r="B119" s="5"/>
      <c r="C119" s="5"/>
    </row>
    <row r="120" spans="2:3" x14ac:dyDescent="0.2">
      <c r="B120" s="5"/>
      <c r="C120" s="5"/>
    </row>
    <row r="121" spans="2:3" x14ac:dyDescent="0.2">
      <c r="B121" s="5"/>
      <c r="C121" s="5"/>
    </row>
    <row r="122" spans="2:3" x14ac:dyDescent="0.2">
      <c r="B122" s="5"/>
      <c r="C122" s="5"/>
    </row>
    <row r="123" spans="2:3" x14ac:dyDescent="0.2">
      <c r="B123" s="5"/>
      <c r="C123" s="5"/>
    </row>
    <row r="124" spans="2:3" x14ac:dyDescent="0.2">
      <c r="B124" s="5"/>
      <c r="C124" s="5"/>
    </row>
    <row r="125" spans="2:3" x14ac:dyDescent="0.2">
      <c r="B125" s="5"/>
      <c r="C125" s="5"/>
    </row>
    <row r="126" spans="2:3" x14ac:dyDescent="0.2">
      <c r="B126" s="5"/>
      <c r="C126" s="5"/>
    </row>
    <row r="127" spans="2:3" x14ac:dyDescent="0.2">
      <c r="B127" s="5"/>
      <c r="C127" s="5"/>
    </row>
    <row r="128" spans="2:3" x14ac:dyDescent="0.2">
      <c r="B128" s="5"/>
      <c r="C128" s="5"/>
    </row>
    <row r="129" spans="2:3" x14ac:dyDescent="0.2">
      <c r="B129" s="5"/>
      <c r="C129" s="5"/>
    </row>
    <row r="130" spans="2:3" x14ac:dyDescent="0.2">
      <c r="B130" s="5"/>
      <c r="C130" s="5"/>
    </row>
    <row r="131" spans="2:3" x14ac:dyDescent="0.2">
      <c r="B131" s="5"/>
      <c r="C131" s="5"/>
    </row>
    <row r="132" spans="2:3" x14ac:dyDescent="0.2">
      <c r="B132" s="5"/>
      <c r="C132" s="5"/>
    </row>
    <row r="133" spans="2:3" x14ac:dyDescent="0.2">
      <c r="B133" s="5"/>
      <c r="C133" s="5"/>
    </row>
    <row r="134" spans="2:3" x14ac:dyDescent="0.2">
      <c r="B134" s="5"/>
      <c r="C134" s="5"/>
    </row>
    <row r="135" spans="2:3" x14ac:dyDescent="0.2">
      <c r="B135" s="5"/>
      <c r="C135" s="5"/>
    </row>
    <row r="136" spans="2:3" x14ac:dyDescent="0.2">
      <c r="B136" s="5"/>
      <c r="C136" s="5"/>
    </row>
    <row r="137" spans="2:3" x14ac:dyDescent="0.2">
      <c r="B137" s="5"/>
      <c r="C137" s="5"/>
    </row>
    <row r="138" spans="2:3" x14ac:dyDescent="0.2">
      <c r="B138" s="5"/>
      <c r="C138" s="5"/>
    </row>
    <row r="139" spans="2:3" x14ac:dyDescent="0.2">
      <c r="B139" s="5"/>
      <c r="C139" s="5"/>
    </row>
    <row r="140" spans="2:3" x14ac:dyDescent="0.2">
      <c r="B140" s="5"/>
      <c r="C140" s="5"/>
    </row>
    <row r="141" spans="2:3" x14ac:dyDescent="0.2">
      <c r="B141" s="5"/>
      <c r="C141" s="5"/>
    </row>
    <row r="142" spans="2:3" x14ac:dyDescent="0.2">
      <c r="B142" s="5"/>
      <c r="C142" s="5"/>
    </row>
    <row r="143" spans="2:3" x14ac:dyDescent="0.2">
      <c r="B143" s="5"/>
      <c r="C143" s="5"/>
    </row>
    <row r="144" spans="2:3" x14ac:dyDescent="0.2">
      <c r="B144" s="5"/>
      <c r="C144" s="5"/>
    </row>
    <row r="145" spans="2:3" x14ac:dyDescent="0.2">
      <c r="B145" s="5"/>
      <c r="C145" s="5"/>
    </row>
    <row r="146" spans="2:3" x14ac:dyDescent="0.2">
      <c r="B146" s="5"/>
      <c r="C146" s="5"/>
    </row>
    <row r="147" spans="2:3" x14ac:dyDescent="0.2">
      <c r="B147" s="5"/>
      <c r="C147" s="5"/>
    </row>
    <row r="148" spans="2:3" x14ac:dyDescent="0.2">
      <c r="B148" s="5"/>
      <c r="C148" s="5"/>
    </row>
    <row r="149" spans="2:3" x14ac:dyDescent="0.2">
      <c r="B149" s="5"/>
      <c r="C149" s="5"/>
    </row>
    <row r="150" spans="2:3" x14ac:dyDescent="0.2">
      <c r="B150" s="5"/>
      <c r="C150" s="5"/>
    </row>
    <row r="151" spans="2:3" x14ac:dyDescent="0.2">
      <c r="B151" s="5"/>
      <c r="C151" s="5"/>
    </row>
    <row r="152" spans="2:3" x14ac:dyDescent="0.2">
      <c r="B152" s="5"/>
      <c r="C152" s="5"/>
    </row>
    <row r="153" spans="2:3" x14ac:dyDescent="0.2">
      <c r="B153" s="5"/>
      <c r="C153" s="5"/>
    </row>
    <row r="154" spans="2:3" x14ac:dyDescent="0.2">
      <c r="B154" s="5"/>
      <c r="C154" s="5"/>
    </row>
    <row r="155" spans="2:3" x14ac:dyDescent="0.2">
      <c r="B155" s="5"/>
      <c r="C155" s="5"/>
    </row>
    <row r="156" spans="2:3" x14ac:dyDescent="0.2">
      <c r="B156" s="5"/>
      <c r="C156" s="5"/>
    </row>
    <row r="157" spans="2:3" x14ac:dyDescent="0.2">
      <c r="B157" s="5"/>
      <c r="C157" s="5"/>
    </row>
    <row r="158" spans="2:3" x14ac:dyDescent="0.2">
      <c r="B158" s="5"/>
      <c r="C158" s="5"/>
    </row>
    <row r="159" spans="2:3" x14ac:dyDescent="0.2">
      <c r="B159" s="5"/>
      <c r="C159" s="5"/>
    </row>
    <row r="160" spans="2:3" x14ac:dyDescent="0.2">
      <c r="B160" s="5"/>
      <c r="C160" s="5"/>
    </row>
    <row r="161" spans="2:3" x14ac:dyDescent="0.2">
      <c r="B161" s="5"/>
      <c r="C161" s="5"/>
    </row>
    <row r="162" spans="2:3" x14ac:dyDescent="0.2">
      <c r="B162" s="5"/>
      <c r="C162" s="5"/>
    </row>
    <row r="163" spans="2:3" x14ac:dyDescent="0.2">
      <c r="B163" s="5"/>
      <c r="C163" s="5"/>
    </row>
    <row r="164" spans="2:3" x14ac:dyDescent="0.2">
      <c r="B164" s="5"/>
      <c r="C164" s="5"/>
    </row>
    <row r="165" spans="2:3" x14ac:dyDescent="0.2">
      <c r="B165" s="5"/>
      <c r="C165" s="5"/>
    </row>
    <row r="166" spans="2:3" x14ac:dyDescent="0.2">
      <c r="B166" s="5"/>
      <c r="C166" s="5"/>
    </row>
    <row r="167" spans="2:3" x14ac:dyDescent="0.2">
      <c r="B167" s="5"/>
      <c r="C167" s="5"/>
    </row>
    <row r="168" spans="2:3" x14ac:dyDescent="0.2">
      <c r="B168" s="5"/>
      <c r="C168" s="5"/>
    </row>
    <row r="169" spans="2:3" x14ac:dyDescent="0.2">
      <c r="B169" s="5"/>
      <c r="C169" s="5"/>
    </row>
    <row r="170" spans="2:3" x14ac:dyDescent="0.2">
      <c r="B170" s="5"/>
      <c r="C170" s="5"/>
    </row>
    <row r="171" spans="2:3" x14ac:dyDescent="0.2">
      <c r="B171" s="5"/>
      <c r="C171" s="5"/>
    </row>
    <row r="172" spans="2:3" x14ac:dyDescent="0.2">
      <c r="B172" s="5"/>
      <c r="C172" s="5"/>
    </row>
    <row r="173" spans="2:3" x14ac:dyDescent="0.2">
      <c r="B173" s="5"/>
      <c r="C173" s="5"/>
    </row>
    <row r="174" spans="2:3" x14ac:dyDescent="0.2">
      <c r="B174" s="5"/>
      <c r="C174" s="5"/>
    </row>
    <row r="175" spans="2:3" x14ac:dyDescent="0.2">
      <c r="B175" s="5"/>
      <c r="C175" s="5"/>
    </row>
    <row r="176" spans="2:3" x14ac:dyDescent="0.2">
      <c r="B176" s="5"/>
      <c r="C176" s="5"/>
    </row>
    <row r="177" spans="1:3" x14ac:dyDescent="0.2">
      <c r="A177" s="7"/>
      <c r="B177" s="6"/>
      <c r="C177" s="6"/>
    </row>
    <row r="178" spans="1:3" x14ac:dyDescent="0.2">
      <c r="B178" s="5"/>
      <c r="C178" s="5"/>
    </row>
    <row r="181" spans="1:3" x14ac:dyDescent="0.2">
      <c r="B181" s="5"/>
      <c r="C181" s="5"/>
    </row>
    <row r="182" spans="1:3" x14ac:dyDescent="0.2">
      <c r="B182" s="5"/>
      <c r="C182" s="5"/>
    </row>
    <row r="183" spans="1:3" x14ac:dyDescent="0.2">
      <c r="B183" s="5"/>
      <c r="C183" s="5"/>
    </row>
    <row r="184" spans="1:3" x14ac:dyDescent="0.2">
      <c r="B184" s="5"/>
      <c r="C184" s="5"/>
    </row>
    <row r="185" spans="1:3" x14ac:dyDescent="0.2">
      <c r="B185" s="5"/>
      <c r="C185" s="5"/>
    </row>
    <row r="186" spans="1:3" x14ac:dyDescent="0.2">
      <c r="B186" s="5"/>
      <c r="C186" s="5"/>
    </row>
    <row r="187" spans="1:3" x14ac:dyDescent="0.2">
      <c r="B187" s="5"/>
      <c r="C187" s="5"/>
    </row>
    <row r="189" spans="1:3" x14ac:dyDescent="0.2">
      <c r="B189" s="5"/>
      <c r="C189" s="5"/>
    </row>
    <row r="190" spans="1:3" x14ac:dyDescent="0.2">
      <c r="B190" s="5"/>
      <c r="C190" s="5"/>
    </row>
    <row r="191" spans="1:3" x14ac:dyDescent="0.2">
      <c r="B191" s="5"/>
      <c r="C191" s="5"/>
    </row>
    <row r="192" spans="1:3" x14ac:dyDescent="0.2">
      <c r="B192" s="5"/>
      <c r="C192" s="5"/>
    </row>
    <row r="194" spans="2:3" x14ac:dyDescent="0.2">
      <c r="B194" s="5"/>
      <c r="C194" s="5"/>
    </row>
    <row r="195" spans="2:3" x14ac:dyDescent="0.2">
      <c r="B195" s="5"/>
      <c r="C195" s="5"/>
    </row>
    <row r="196" spans="2:3" x14ac:dyDescent="0.2">
      <c r="B196" s="5"/>
      <c r="C196" s="5"/>
    </row>
    <row r="197" spans="2:3" x14ac:dyDescent="0.2">
      <c r="B197" s="5"/>
      <c r="C197" s="5"/>
    </row>
    <row r="202" spans="2:3" x14ac:dyDescent="0.2">
      <c r="B202" s="5"/>
      <c r="C202" s="5"/>
    </row>
    <row r="203" spans="2:3" x14ac:dyDescent="0.2">
      <c r="B203" s="5"/>
      <c r="C203" s="5"/>
    </row>
    <row r="204" spans="2:3" x14ac:dyDescent="0.2">
      <c r="B204" s="5"/>
      <c r="C204" s="5"/>
    </row>
    <row r="205" spans="2:3" x14ac:dyDescent="0.2">
      <c r="B205" s="5"/>
      <c r="C205" s="5"/>
    </row>
    <row r="206" spans="2:3" x14ac:dyDescent="0.2">
      <c r="B206" s="5"/>
      <c r="C206" s="5"/>
    </row>
    <row r="207" spans="2:3" x14ac:dyDescent="0.2">
      <c r="B207" s="5"/>
      <c r="C207" s="5"/>
    </row>
    <row r="209" spans="2:3" x14ac:dyDescent="0.2">
      <c r="B209" s="5"/>
      <c r="C209" s="5"/>
    </row>
    <row r="210" spans="2:3" x14ac:dyDescent="0.2">
      <c r="B210" s="5"/>
      <c r="C210" s="5"/>
    </row>
    <row r="211" spans="2:3" x14ac:dyDescent="0.2">
      <c r="B211" s="5"/>
      <c r="C211" s="5"/>
    </row>
    <row r="213" spans="2:3" x14ac:dyDescent="0.2">
      <c r="B213" s="5"/>
      <c r="C213" s="5"/>
    </row>
    <row r="215" spans="2:3" x14ac:dyDescent="0.2">
      <c r="B215" s="5"/>
      <c r="C215" s="5"/>
    </row>
    <row r="222" spans="2:3" x14ac:dyDescent="0.2">
      <c r="B222" s="5"/>
      <c r="C222" s="5"/>
    </row>
    <row r="223" spans="2:3" x14ac:dyDescent="0.2">
      <c r="B223" s="5"/>
      <c r="C223" s="5"/>
    </row>
    <row r="224" spans="2:3" x14ac:dyDescent="0.2">
      <c r="B224" s="5"/>
      <c r="C224" s="5"/>
    </row>
    <row r="225" spans="2:3" x14ac:dyDescent="0.2">
      <c r="B225" s="5"/>
      <c r="C225" s="5"/>
    </row>
    <row r="228" spans="2:3" x14ac:dyDescent="0.2">
      <c r="B228" s="5"/>
      <c r="C228" s="5"/>
    </row>
    <row r="231" spans="2:3" x14ac:dyDescent="0.2">
      <c r="B231" s="5"/>
      <c r="C231" s="5"/>
    </row>
    <row r="232" spans="2:3" x14ac:dyDescent="0.2">
      <c r="B232" s="5"/>
      <c r="C232" s="5"/>
    </row>
    <row r="233" spans="2:3" x14ac:dyDescent="0.2">
      <c r="B233" s="5"/>
      <c r="C233" s="5"/>
    </row>
    <row r="234" spans="2:3" x14ac:dyDescent="0.2">
      <c r="B234" s="5"/>
      <c r="C234" s="5"/>
    </row>
    <row r="235" spans="2:3" x14ac:dyDescent="0.2">
      <c r="B235" s="5"/>
      <c r="C235" s="5"/>
    </row>
    <row r="237" spans="2:3" x14ac:dyDescent="0.2">
      <c r="B237" s="5"/>
      <c r="C237" s="5"/>
    </row>
    <row r="239" spans="2:3" x14ac:dyDescent="0.2">
      <c r="B239" s="5"/>
      <c r="C239" s="5"/>
    </row>
    <row r="240" spans="2:3" x14ac:dyDescent="0.2">
      <c r="B240" s="5"/>
      <c r="C240" s="5"/>
    </row>
    <row r="241" spans="2:3" x14ac:dyDescent="0.2">
      <c r="B241" s="5"/>
      <c r="C241" s="5"/>
    </row>
    <row r="242" spans="2:3" x14ac:dyDescent="0.2">
      <c r="B242" s="5"/>
      <c r="C242" s="5"/>
    </row>
    <row r="243" spans="2:3" x14ac:dyDescent="0.2">
      <c r="B243" s="5"/>
      <c r="C243" s="5"/>
    </row>
    <row r="244" spans="2:3" x14ac:dyDescent="0.2">
      <c r="B244" s="5"/>
      <c r="C244" s="5"/>
    </row>
    <row r="245" spans="2:3" x14ac:dyDescent="0.2">
      <c r="B245" s="5"/>
      <c r="C245" s="5"/>
    </row>
    <row r="246" spans="2:3" x14ac:dyDescent="0.2">
      <c r="B246" s="5"/>
      <c r="C246" s="5"/>
    </row>
    <row r="247" spans="2:3" x14ac:dyDescent="0.2">
      <c r="B247" s="5"/>
      <c r="C247" s="5"/>
    </row>
    <row r="248" spans="2:3" x14ac:dyDescent="0.2">
      <c r="B248" s="5"/>
      <c r="C248" s="5"/>
    </row>
    <row r="249" spans="2:3" x14ac:dyDescent="0.2">
      <c r="B249" s="5"/>
      <c r="C249" s="5"/>
    </row>
    <row r="250" spans="2:3" x14ac:dyDescent="0.2">
      <c r="B250" s="5"/>
      <c r="C250" s="5"/>
    </row>
    <row r="252" spans="2:3" x14ac:dyDescent="0.2">
      <c r="B252" s="5"/>
      <c r="C252" s="5"/>
    </row>
    <row r="253" spans="2:3" x14ac:dyDescent="0.2">
      <c r="B253" s="5"/>
      <c r="C253" s="5"/>
    </row>
    <row r="255" spans="2:3" x14ac:dyDescent="0.2">
      <c r="B255" s="5"/>
      <c r="C255" s="5"/>
    </row>
    <row r="256" spans="2:3" x14ac:dyDescent="0.2">
      <c r="B256" s="5"/>
      <c r="C256" s="5"/>
    </row>
    <row r="259" spans="2:3" x14ac:dyDescent="0.2">
      <c r="B259" s="5"/>
      <c r="C259" s="5"/>
    </row>
    <row r="260" spans="2:3" x14ac:dyDescent="0.2">
      <c r="B260" s="5"/>
      <c r="C260" s="5"/>
    </row>
    <row r="261" spans="2:3" x14ac:dyDescent="0.2">
      <c r="B261" s="5"/>
      <c r="C261" s="5"/>
    </row>
    <row r="262" spans="2:3" x14ac:dyDescent="0.2">
      <c r="B262" s="5"/>
      <c r="C262" s="5"/>
    </row>
    <row r="263" spans="2:3" x14ac:dyDescent="0.2">
      <c r="B263" s="5"/>
      <c r="C263" s="5"/>
    </row>
    <row r="264" spans="2:3" x14ac:dyDescent="0.2">
      <c r="B264" s="5"/>
      <c r="C264" s="5"/>
    </row>
    <row r="265" spans="2:3" x14ac:dyDescent="0.2">
      <c r="B265" s="5"/>
      <c r="C265" s="5"/>
    </row>
    <row r="266" spans="2:3" x14ac:dyDescent="0.2">
      <c r="B266" s="5"/>
      <c r="C266" s="5"/>
    </row>
    <row r="267" spans="2:3" x14ac:dyDescent="0.2">
      <c r="B267" s="5"/>
      <c r="C267" s="5"/>
    </row>
    <row r="269" spans="2:3" x14ac:dyDescent="0.2">
      <c r="B269" s="5"/>
      <c r="C269" s="5"/>
    </row>
    <row r="270" spans="2:3" x14ac:dyDescent="0.2">
      <c r="B270" s="5"/>
      <c r="C270" s="5"/>
    </row>
    <row r="271" spans="2:3" x14ac:dyDescent="0.2">
      <c r="B271" s="5"/>
      <c r="C271" s="5"/>
    </row>
    <row r="273" spans="2:3" x14ac:dyDescent="0.2">
      <c r="B273" s="5"/>
      <c r="C273" s="5"/>
    </row>
    <row r="274" spans="2:3" x14ac:dyDescent="0.2">
      <c r="B274" s="5"/>
      <c r="C274" s="5"/>
    </row>
    <row r="275" spans="2:3" x14ac:dyDescent="0.2">
      <c r="B275" s="5"/>
      <c r="C275" s="5"/>
    </row>
    <row r="276" spans="2:3" x14ac:dyDescent="0.2">
      <c r="B276" s="5"/>
      <c r="C276" s="5"/>
    </row>
    <row r="277" spans="2:3" x14ac:dyDescent="0.2">
      <c r="B277" s="5"/>
      <c r="C277" s="5"/>
    </row>
    <row r="278" spans="2:3" x14ac:dyDescent="0.2">
      <c r="B278" s="5"/>
      <c r="C278" s="5"/>
    </row>
    <row r="279" spans="2:3" x14ac:dyDescent="0.2">
      <c r="B279" s="5"/>
      <c r="C279" s="5"/>
    </row>
    <row r="280" spans="2:3" x14ac:dyDescent="0.2">
      <c r="B280" s="5"/>
      <c r="C280" s="5"/>
    </row>
    <row r="282" spans="2:3" x14ac:dyDescent="0.2">
      <c r="B282" s="5"/>
      <c r="C282" s="5"/>
    </row>
    <row r="284" spans="2:3" x14ac:dyDescent="0.2">
      <c r="B284" s="5"/>
      <c r="C284" s="5"/>
    </row>
    <row r="286" spans="2:3" x14ac:dyDescent="0.2">
      <c r="B286" s="5"/>
      <c r="C286" s="5"/>
    </row>
    <row r="287" spans="2:3" x14ac:dyDescent="0.2">
      <c r="B287" s="5"/>
      <c r="C287" s="5"/>
    </row>
    <row r="288" spans="2:3" x14ac:dyDescent="0.2">
      <c r="B288" s="5"/>
      <c r="C288" s="5"/>
    </row>
    <row r="291" spans="2:3" x14ac:dyDescent="0.2">
      <c r="B291" s="5"/>
      <c r="C291" s="5"/>
    </row>
    <row r="292" spans="2:3" x14ac:dyDescent="0.2">
      <c r="B292" s="5"/>
      <c r="C292" s="5"/>
    </row>
    <row r="293" spans="2:3" x14ac:dyDescent="0.2">
      <c r="B293" s="5"/>
      <c r="C293" s="5"/>
    </row>
    <row r="294" spans="2:3" x14ac:dyDescent="0.2">
      <c r="B294" s="5"/>
      <c r="C294" s="5"/>
    </row>
    <row r="295" spans="2:3" x14ac:dyDescent="0.2">
      <c r="B295" s="5"/>
      <c r="C295" s="5"/>
    </row>
    <row r="296" spans="2:3" x14ac:dyDescent="0.2">
      <c r="B296" s="5"/>
      <c r="C296" s="5"/>
    </row>
    <row r="297" spans="2:3" x14ac:dyDescent="0.2">
      <c r="B297" s="5"/>
      <c r="C297" s="5"/>
    </row>
    <row r="298" spans="2:3" x14ac:dyDescent="0.2">
      <c r="B298" s="5"/>
      <c r="C298" s="5"/>
    </row>
    <row r="303" spans="2:3" x14ac:dyDescent="0.2">
      <c r="B303" s="5"/>
      <c r="C303" s="5"/>
    </row>
    <row r="305" spans="2:3" x14ac:dyDescent="0.2">
      <c r="B305" s="5"/>
      <c r="C305" s="5"/>
    </row>
    <row r="306" spans="2:3" x14ac:dyDescent="0.2">
      <c r="B306" s="5"/>
      <c r="C306" s="5"/>
    </row>
    <row r="307" spans="2:3" x14ac:dyDescent="0.2">
      <c r="B307" s="5"/>
      <c r="C307" s="5"/>
    </row>
    <row r="308" spans="2:3" x14ac:dyDescent="0.2">
      <c r="B308" s="5"/>
      <c r="C308" s="5"/>
    </row>
    <row r="311" spans="2:3" x14ac:dyDescent="0.2">
      <c r="B311" s="5"/>
      <c r="C311" s="5"/>
    </row>
    <row r="312" spans="2:3" x14ac:dyDescent="0.2">
      <c r="B312" s="5"/>
      <c r="C312" s="5"/>
    </row>
    <row r="313" spans="2:3" x14ac:dyDescent="0.2">
      <c r="B313" s="5"/>
      <c r="C313" s="5"/>
    </row>
    <row r="315" spans="2:3" x14ac:dyDescent="0.2">
      <c r="B315" s="5"/>
      <c r="C315" s="5"/>
    </row>
    <row r="316" spans="2:3" x14ac:dyDescent="0.2">
      <c r="B316" s="5"/>
      <c r="C316" s="5"/>
    </row>
    <row r="317" spans="2:3" x14ac:dyDescent="0.2">
      <c r="B317" s="5"/>
      <c r="C317" s="5"/>
    </row>
    <row r="318" spans="2:3" x14ac:dyDescent="0.2">
      <c r="B318" s="5"/>
      <c r="C318" s="5"/>
    </row>
    <row r="319" spans="2:3" x14ac:dyDescent="0.2">
      <c r="B319" s="5"/>
      <c r="C319" s="5"/>
    </row>
    <row r="320" spans="2:3" x14ac:dyDescent="0.2">
      <c r="B320" s="5"/>
      <c r="C320" s="5"/>
    </row>
    <row r="321" spans="2:3" x14ac:dyDescent="0.2">
      <c r="B321" s="5"/>
      <c r="C321" s="5"/>
    </row>
    <row r="322" spans="2:3" x14ac:dyDescent="0.2">
      <c r="B322" s="5"/>
      <c r="C322" s="5"/>
    </row>
    <row r="323" spans="2:3" x14ac:dyDescent="0.2">
      <c r="B323" s="5"/>
      <c r="C323" s="5"/>
    </row>
    <row r="324" spans="2:3" x14ac:dyDescent="0.2">
      <c r="B324" s="5"/>
      <c r="C324" s="5"/>
    </row>
    <row r="325" spans="2:3" x14ac:dyDescent="0.2">
      <c r="B325" s="5"/>
      <c r="C325" s="5"/>
    </row>
    <row r="327" spans="2:3" x14ac:dyDescent="0.2">
      <c r="B327" s="5"/>
      <c r="C327" s="5"/>
    </row>
    <row r="328" spans="2:3" x14ac:dyDescent="0.2">
      <c r="B328" s="5"/>
      <c r="C328" s="5"/>
    </row>
    <row r="329" spans="2:3" x14ac:dyDescent="0.2">
      <c r="B329" s="5"/>
      <c r="C329" s="5"/>
    </row>
    <row r="330" spans="2:3" x14ac:dyDescent="0.2">
      <c r="B330" s="5"/>
      <c r="C330" s="5"/>
    </row>
    <row r="333" spans="2:3" x14ac:dyDescent="0.2">
      <c r="B333" s="5"/>
      <c r="C333" s="5"/>
    </row>
    <row r="334" spans="2:3" x14ac:dyDescent="0.2">
      <c r="B334" s="5"/>
      <c r="C334" s="5"/>
    </row>
    <row r="335" spans="2:3" x14ac:dyDescent="0.2">
      <c r="B335" s="5"/>
      <c r="C335" s="5"/>
    </row>
    <row r="336" spans="2:3" x14ac:dyDescent="0.2">
      <c r="B336" s="5"/>
      <c r="C336" s="5"/>
    </row>
    <row r="338" spans="2:3" x14ac:dyDescent="0.2">
      <c r="B338" s="5"/>
      <c r="C338" s="5"/>
    </row>
    <row r="340" spans="2:3" x14ac:dyDescent="0.2">
      <c r="B340" s="5"/>
      <c r="C340" s="5"/>
    </row>
    <row r="341" spans="2:3" x14ac:dyDescent="0.2">
      <c r="B341" s="5"/>
      <c r="C341" s="5"/>
    </row>
    <row r="342" spans="2:3" x14ac:dyDescent="0.2">
      <c r="B342" s="5"/>
      <c r="C342" s="5"/>
    </row>
    <row r="343" spans="2:3" x14ac:dyDescent="0.2">
      <c r="B343" s="5"/>
      <c r="C343" s="5"/>
    </row>
    <row r="344" spans="2:3" x14ac:dyDescent="0.2">
      <c r="B344" s="5"/>
      <c r="C344" s="5"/>
    </row>
    <row r="345" spans="2:3" x14ac:dyDescent="0.2">
      <c r="B345" s="5"/>
      <c r="C345" s="5"/>
    </row>
    <row r="346" spans="2:3" x14ac:dyDescent="0.2">
      <c r="B346" s="5"/>
      <c r="C346" s="5"/>
    </row>
    <row r="348" spans="2:3" x14ac:dyDescent="0.2">
      <c r="B348" s="5"/>
      <c r="C348" s="5"/>
    </row>
    <row r="349" spans="2:3" x14ac:dyDescent="0.2">
      <c r="B349" s="5"/>
      <c r="C349" s="5"/>
    </row>
    <row r="350" spans="2:3" x14ac:dyDescent="0.2">
      <c r="B350" s="5"/>
      <c r="C350" s="5"/>
    </row>
    <row r="351" spans="2:3" x14ac:dyDescent="0.2">
      <c r="B351" s="5"/>
      <c r="C351" s="5"/>
    </row>
    <row r="352" spans="2:3" x14ac:dyDescent="0.2">
      <c r="B352" s="5"/>
      <c r="C352" s="5"/>
    </row>
    <row r="353" spans="2:3" x14ac:dyDescent="0.2">
      <c r="B353" s="5"/>
      <c r="C353" s="5"/>
    </row>
    <row r="354" spans="2:3" x14ac:dyDescent="0.2">
      <c r="B354" s="5"/>
      <c r="C354" s="5"/>
    </row>
    <row r="355" spans="2:3" x14ac:dyDescent="0.2">
      <c r="B355" s="5"/>
      <c r="C355" s="5"/>
    </row>
    <row r="358" spans="2:3" x14ac:dyDescent="0.2">
      <c r="B358" s="5"/>
      <c r="C358" s="5"/>
    </row>
    <row r="359" spans="2:3" x14ac:dyDescent="0.2">
      <c r="B359" s="5"/>
      <c r="C359" s="5"/>
    </row>
    <row r="361" spans="2:3" x14ac:dyDescent="0.2">
      <c r="B361" s="5"/>
      <c r="C361" s="5"/>
    </row>
    <row r="362" spans="2:3" x14ac:dyDescent="0.2">
      <c r="B362" s="5"/>
      <c r="C362" s="5"/>
    </row>
    <row r="363" spans="2:3" x14ac:dyDescent="0.2">
      <c r="B363" s="5"/>
      <c r="C363" s="5"/>
    </row>
    <row r="364" spans="2:3" x14ac:dyDescent="0.2">
      <c r="B364" s="5"/>
      <c r="C364" s="5"/>
    </row>
    <row r="365" spans="2:3" x14ac:dyDescent="0.2">
      <c r="B365" s="5"/>
      <c r="C365" s="5"/>
    </row>
    <row r="367" spans="2:3" x14ac:dyDescent="0.2">
      <c r="B367" s="5"/>
      <c r="C367" s="5"/>
    </row>
    <row r="368" spans="2:3" x14ac:dyDescent="0.2">
      <c r="B368" s="5"/>
      <c r="C368" s="5"/>
    </row>
    <row r="369" spans="2:3" x14ac:dyDescent="0.2">
      <c r="B369" s="5"/>
      <c r="C369" s="5"/>
    </row>
    <row r="370" spans="2:3" x14ac:dyDescent="0.2">
      <c r="B370" s="5"/>
      <c r="C370" s="5"/>
    </row>
    <row r="371" spans="2:3" x14ac:dyDescent="0.2">
      <c r="B371" s="5"/>
      <c r="C371" s="5"/>
    </row>
    <row r="372" spans="2:3" x14ac:dyDescent="0.2">
      <c r="B372" s="5"/>
      <c r="C372" s="5"/>
    </row>
    <row r="373" spans="2:3" x14ac:dyDescent="0.2">
      <c r="B373" s="5"/>
      <c r="C373" s="5"/>
    </row>
    <row r="374" spans="2:3" x14ac:dyDescent="0.2">
      <c r="B374" s="5"/>
      <c r="C374" s="5"/>
    </row>
    <row r="375" spans="2:3" x14ac:dyDescent="0.2">
      <c r="B375" s="5"/>
      <c r="C375" s="5"/>
    </row>
    <row r="376" spans="2:3" x14ac:dyDescent="0.2">
      <c r="B376" s="5"/>
      <c r="C376" s="5"/>
    </row>
    <row r="377" spans="2:3" x14ac:dyDescent="0.2">
      <c r="B377" s="5"/>
      <c r="C377" s="5"/>
    </row>
    <row r="378" spans="2:3" x14ac:dyDescent="0.2">
      <c r="B378" s="5"/>
      <c r="C378" s="5"/>
    </row>
    <row r="379" spans="2:3" x14ac:dyDescent="0.2">
      <c r="B379" s="5"/>
      <c r="C379" s="5"/>
    </row>
    <row r="380" spans="2:3" x14ac:dyDescent="0.2">
      <c r="B380" s="5"/>
      <c r="C380" s="5"/>
    </row>
    <row r="381" spans="2:3" x14ac:dyDescent="0.2">
      <c r="B381" s="5"/>
      <c r="C381" s="5"/>
    </row>
    <row r="382" spans="2:3" x14ac:dyDescent="0.2">
      <c r="B382" s="5"/>
      <c r="C382" s="5"/>
    </row>
    <row r="383" spans="2:3" x14ac:dyDescent="0.2">
      <c r="B383" s="5"/>
      <c r="C383" s="5"/>
    </row>
    <row r="384" spans="2:3" x14ac:dyDescent="0.2">
      <c r="B384" s="5"/>
      <c r="C384" s="5"/>
    </row>
    <row r="385" spans="2:3" x14ac:dyDescent="0.2">
      <c r="B385" s="5"/>
      <c r="C385" s="5"/>
    </row>
    <row r="386" spans="2:3" x14ac:dyDescent="0.2">
      <c r="B386" s="5"/>
      <c r="C386" s="5"/>
    </row>
    <row r="387" spans="2:3" x14ac:dyDescent="0.2">
      <c r="B387" s="5"/>
      <c r="C387" s="5"/>
    </row>
    <row r="388" spans="2:3" x14ac:dyDescent="0.2">
      <c r="B388" s="5"/>
      <c r="C388" s="5"/>
    </row>
    <row r="392" spans="2:3" x14ac:dyDescent="0.2">
      <c r="B392" s="5"/>
      <c r="C392" s="5"/>
    </row>
    <row r="393" spans="2:3" x14ac:dyDescent="0.2">
      <c r="B393" s="5"/>
      <c r="C393" s="5"/>
    </row>
    <row r="395" spans="2:3" x14ac:dyDescent="0.2">
      <c r="B395" s="5"/>
      <c r="C395" s="5"/>
    </row>
    <row r="396" spans="2:3" x14ac:dyDescent="0.2">
      <c r="B396" s="5"/>
      <c r="C396" s="5"/>
    </row>
    <row r="397" spans="2:3" x14ac:dyDescent="0.2">
      <c r="B397" s="5"/>
      <c r="C397" s="5"/>
    </row>
    <row r="399" spans="2:3" x14ac:dyDescent="0.2">
      <c r="B399" s="5"/>
      <c r="C399" s="5"/>
    </row>
    <row r="400" spans="2:3" x14ac:dyDescent="0.2">
      <c r="B400" s="5"/>
      <c r="C400" s="5"/>
    </row>
    <row r="401" spans="2:3" x14ac:dyDescent="0.2">
      <c r="B401" s="5"/>
      <c r="C401" s="5"/>
    </row>
    <row r="402" spans="2:3" x14ac:dyDescent="0.2">
      <c r="B402" s="5"/>
      <c r="C402" s="5"/>
    </row>
    <row r="403" spans="2:3" x14ac:dyDescent="0.2">
      <c r="B403" s="5"/>
      <c r="C403" s="5"/>
    </row>
    <row r="405" spans="2:3" x14ac:dyDescent="0.2">
      <c r="B405" s="5"/>
      <c r="C405" s="5"/>
    </row>
    <row r="407" spans="2:3" x14ac:dyDescent="0.2">
      <c r="B407" s="5"/>
      <c r="C407" s="5"/>
    </row>
    <row r="408" spans="2:3" x14ac:dyDescent="0.2">
      <c r="B408" s="5"/>
      <c r="C408" s="5"/>
    </row>
    <row r="409" spans="2:3" x14ac:dyDescent="0.2">
      <c r="B409" s="5"/>
      <c r="C409" s="5"/>
    </row>
    <row r="411" spans="2:3" x14ac:dyDescent="0.2">
      <c r="B411" s="5"/>
      <c r="C411" s="5"/>
    </row>
    <row r="412" spans="2:3" x14ac:dyDescent="0.2">
      <c r="B412" s="5"/>
      <c r="C412" s="5"/>
    </row>
    <row r="413" spans="2:3" x14ac:dyDescent="0.2">
      <c r="B413" s="5"/>
      <c r="C413" s="5"/>
    </row>
    <row r="414" spans="2:3" x14ac:dyDescent="0.2">
      <c r="B414" s="5"/>
      <c r="C414" s="5"/>
    </row>
    <row r="415" spans="2:3" x14ac:dyDescent="0.2">
      <c r="B415" s="5"/>
      <c r="C415" s="5"/>
    </row>
    <row r="416" spans="2:3" x14ac:dyDescent="0.2">
      <c r="B416" s="5"/>
      <c r="C416" s="5"/>
    </row>
    <row r="417" spans="2:3" x14ac:dyDescent="0.2">
      <c r="B417" s="5"/>
      <c r="C417" s="5"/>
    </row>
    <row r="418" spans="2:3" x14ac:dyDescent="0.2">
      <c r="B418" s="5"/>
      <c r="C418" s="5"/>
    </row>
    <row r="419" spans="2:3" x14ac:dyDescent="0.2">
      <c r="B419" s="5"/>
      <c r="C419" s="5"/>
    </row>
    <row r="420" spans="2:3" x14ac:dyDescent="0.2">
      <c r="B420" s="5"/>
      <c r="C420" s="5"/>
    </row>
  </sheetData>
  <sortState ref="A90:C177">
    <sortCondition ref="A90:A177"/>
  </sortState>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theme="8" tint="0.39997558519241921"/>
  </sheetPr>
  <dimension ref="A1:O448"/>
  <sheetViews>
    <sheetView tabSelected="1" workbookViewId="0">
      <pane ySplit="2" topLeftCell="A55" activePane="bottomLeft" state="frozen"/>
      <selection pane="bottomLeft" activeCell="C367" sqref="C367"/>
    </sheetView>
  </sheetViews>
  <sheetFormatPr baseColWidth="10" defaultColWidth="8.83203125" defaultRowHeight="15" x14ac:dyDescent="0.2"/>
  <cols>
    <col min="1" max="1" width="50.83203125" customWidth="1"/>
    <col min="2" max="2" width="14.83203125" customWidth="1"/>
    <col min="3" max="3" width="21.33203125" bestFit="1" customWidth="1"/>
    <col min="4" max="4" width="37" customWidth="1"/>
    <col min="5" max="5" width="77.6640625" customWidth="1"/>
    <col min="6" max="6" width="19.33203125" customWidth="1"/>
    <col min="7" max="7" width="10.6640625" customWidth="1"/>
    <col min="8" max="8" width="7.83203125" customWidth="1"/>
    <col min="9" max="9" width="12.83203125" customWidth="1"/>
    <col min="10" max="10" width="26.5" customWidth="1"/>
    <col min="11" max="11" width="15.1640625" customWidth="1"/>
    <col min="12" max="12" width="15.5" customWidth="1"/>
    <col min="13" max="13" width="9.83203125" customWidth="1"/>
    <col min="14" max="14" width="18.83203125" customWidth="1"/>
    <col min="15" max="15" width="33" bestFit="1" customWidth="1"/>
  </cols>
  <sheetData>
    <row r="1" spans="1:15" ht="16" thickBot="1" x14ac:dyDescent="0.25"/>
    <row r="2" spans="1:15" ht="16" thickTop="1" x14ac:dyDescent="0.2">
      <c r="A2" s="23" t="s">
        <v>0</v>
      </c>
      <c r="B2" s="24" t="s">
        <v>1</v>
      </c>
      <c r="C2" s="24" t="s">
        <v>2</v>
      </c>
      <c r="D2" s="24" t="s">
        <v>3</v>
      </c>
      <c r="E2" s="24" t="s">
        <v>786</v>
      </c>
      <c r="F2" s="24" t="s">
        <v>800</v>
      </c>
      <c r="G2" s="24" t="s">
        <v>4</v>
      </c>
      <c r="H2" s="24" t="s">
        <v>5</v>
      </c>
      <c r="I2" s="25" t="s">
        <v>6</v>
      </c>
      <c r="J2" s="25" t="s">
        <v>7</v>
      </c>
      <c r="K2" s="25" t="s">
        <v>8</v>
      </c>
      <c r="L2" s="25" t="s">
        <v>9</v>
      </c>
      <c r="M2" s="25" t="s">
        <v>10</v>
      </c>
      <c r="N2" s="25" t="s">
        <v>11</v>
      </c>
      <c r="O2" s="26" t="s">
        <v>821</v>
      </c>
    </row>
    <row r="3" spans="1:15" s="19" customFormat="1" ht="87" hidden="1" customHeight="1" x14ac:dyDescent="0.2">
      <c r="A3" s="29" t="s">
        <v>12</v>
      </c>
      <c r="B3" s="30" t="s">
        <v>13</v>
      </c>
      <c r="C3" s="30" t="s">
        <v>14</v>
      </c>
      <c r="D3" s="162" t="s">
        <v>15</v>
      </c>
      <c r="E3" s="165" t="str">
        <f>VLOOKUP(B3,Description!$A$2:$B$88,2,FALSE)</f>
        <v>A.C.T. aims to strengthen the capacity for cross-border cooperation in the field of procurement. A.C.T. wants to analyse the opportunity of exporting some good practices of public procurement management to the South Adriatic area, in order to develop a recognisable and shareable method and approach to achieve transparent and responsive public procurement management. 
ACT grounds on relevant results and good practices identified under the R2GP4 project (funded by EEA and Norway Grants Fund for Regional Cooperation) and the OECD Toolbox for Public Procurement, to increase skills and knowledge, to promote the sharing of best practices in order to mutualize shared rules of conduct that prevent corruption dynamics.</v>
      </c>
      <c r="F3" s="30" t="s">
        <v>801</v>
      </c>
      <c r="G3" s="30" t="s">
        <v>16</v>
      </c>
      <c r="H3" s="30" t="s">
        <v>17</v>
      </c>
      <c r="I3" s="31" t="s">
        <v>18</v>
      </c>
      <c r="J3" s="28" t="s">
        <v>19</v>
      </c>
      <c r="K3" s="31" t="s">
        <v>20</v>
      </c>
      <c r="L3" s="31" t="s">
        <v>21</v>
      </c>
      <c r="M3" s="32">
        <v>80</v>
      </c>
      <c r="N3" s="33">
        <v>55463.519999999997</v>
      </c>
      <c r="O3" s="171">
        <f>SUMIF($C$3:$C$413,C3,$N$3:$N$413)</f>
        <v>78606.51999999999</v>
      </c>
    </row>
    <row r="4" spans="1:15" s="19" customFormat="1" ht="78" hidden="1" customHeight="1" x14ac:dyDescent="0.2">
      <c r="A4" s="29" t="s">
        <v>12</v>
      </c>
      <c r="B4" s="30" t="s">
        <v>13</v>
      </c>
      <c r="C4" s="30" t="s">
        <v>14</v>
      </c>
      <c r="D4" s="164"/>
      <c r="E4" s="167"/>
      <c r="F4" s="30" t="s">
        <v>801</v>
      </c>
      <c r="G4" s="30" t="s">
        <v>16</v>
      </c>
      <c r="H4" s="30" t="s">
        <v>17</v>
      </c>
      <c r="I4" s="31" t="s">
        <v>22</v>
      </c>
      <c r="J4" s="27" t="s">
        <v>23</v>
      </c>
      <c r="K4" s="31" t="s">
        <v>24</v>
      </c>
      <c r="L4" s="31" t="s">
        <v>25</v>
      </c>
      <c r="M4" s="32">
        <v>85</v>
      </c>
      <c r="N4" s="33">
        <v>23143</v>
      </c>
      <c r="O4" s="171"/>
    </row>
    <row r="5" spans="1:15" s="19" customFormat="1" ht="32" hidden="1" x14ac:dyDescent="0.2">
      <c r="A5" s="29" t="s">
        <v>12</v>
      </c>
      <c r="B5" s="30" t="s">
        <v>26</v>
      </c>
      <c r="C5" s="30" t="s">
        <v>27</v>
      </c>
      <c r="D5" s="162" t="s">
        <v>28</v>
      </c>
      <c r="E5" s="162" t="str">
        <f>VLOOKUP(B5,Description!$A$2:$B$88,2,FALSE)</f>
        <v>PUMA capitalizes the results achieved by the management of the ITALME AIDA project, in order to strengthen cross-border cooperation capacity in the project management sector, through the creation of joint governance tools. The common challenge is to improve the quality and accessibility of European projects to promote a shared management model, acquiring strategic skills to increase professional abilities and transversal skills for the role of "Project manager for territorial cooperation" according to a common standards.</v>
      </c>
      <c r="F5" s="30" t="s">
        <v>801</v>
      </c>
      <c r="G5" s="30" t="s">
        <v>16</v>
      </c>
      <c r="H5" s="30" t="s">
        <v>17</v>
      </c>
      <c r="I5" s="31" t="s">
        <v>18</v>
      </c>
      <c r="J5" s="27" t="s">
        <v>29</v>
      </c>
      <c r="K5" s="31" t="s">
        <v>30</v>
      </c>
      <c r="L5" s="31" t="s">
        <v>31</v>
      </c>
      <c r="M5" s="32">
        <v>85</v>
      </c>
      <c r="N5" s="33">
        <v>35100</v>
      </c>
      <c r="O5" s="171">
        <f t="shared" ref="O5:O65" si="0">SUMIF($C$3:$C$413,C5,$N$3:$N$413)</f>
        <v>144325.6</v>
      </c>
    </row>
    <row r="6" spans="1:15" s="19" customFormat="1" ht="35" hidden="1" customHeight="1" x14ac:dyDescent="0.2">
      <c r="A6" s="29" t="s">
        <v>12</v>
      </c>
      <c r="B6" s="30" t="s">
        <v>26</v>
      </c>
      <c r="C6" s="30" t="s">
        <v>27</v>
      </c>
      <c r="D6" s="163"/>
      <c r="E6" s="163"/>
      <c r="F6" s="30" t="s">
        <v>801</v>
      </c>
      <c r="G6" s="30" t="s">
        <v>16</v>
      </c>
      <c r="H6" s="30" t="s">
        <v>17</v>
      </c>
      <c r="I6" s="31" t="s">
        <v>22</v>
      </c>
      <c r="J6" s="27" t="s">
        <v>32</v>
      </c>
      <c r="K6" s="31" t="s">
        <v>20</v>
      </c>
      <c r="L6" s="31" t="s">
        <v>21</v>
      </c>
      <c r="M6" s="32">
        <v>80</v>
      </c>
      <c r="N6" s="33">
        <v>90030.3</v>
      </c>
      <c r="O6" s="171"/>
    </row>
    <row r="7" spans="1:15" s="19" customFormat="1" ht="35" hidden="1" customHeight="1" x14ac:dyDescent="0.2">
      <c r="A7" s="29" t="s">
        <v>12</v>
      </c>
      <c r="B7" s="30" t="s">
        <v>26</v>
      </c>
      <c r="C7" s="30" t="s">
        <v>27</v>
      </c>
      <c r="D7" s="163"/>
      <c r="E7" s="163"/>
      <c r="F7" s="30" t="s">
        <v>801</v>
      </c>
      <c r="G7" s="30" t="s">
        <v>16</v>
      </c>
      <c r="H7" s="30" t="s">
        <v>17</v>
      </c>
      <c r="I7" s="31" t="s">
        <v>22</v>
      </c>
      <c r="J7" s="27" t="s">
        <v>33</v>
      </c>
      <c r="K7" s="31" t="s">
        <v>24</v>
      </c>
      <c r="L7" s="31" t="s">
        <v>25</v>
      </c>
      <c r="M7" s="32">
        <v>85</v>
      </c>
      <c r="N7" s="33">
        <v>0</v>
      </c>
      <c r="O7" s="171"/>
    </row>
    <row r="8" spans="1:15" s="19" customFormat="1" ht="35" hidden="1" customHeight="1" x14ac:dyDescent="0.2">
      <c r="A8" s="29" t="s">
        <v>12</v>
      </c>
      <c r="B8" s="30" t="s">
        <v>26</v>
      </c>
      <c r="C8" s="30" t="s">
        <v>27</v>
      </c>
      <c r="D8" s="164"/>
      <c r="E8" s="164"/>
      <c r="F8" s="30" t="s">
        <v>801</v>
      </c>
      <c r="G8" s="30" t="s">
        <v>16</v>
      </c>
      <c r="H8" s="30" t="s">
        <v>17</v>
      </c>
      <c r="I8" s="31" t="s">
        <v>22</v>
      </c>
      <c r="J8" s="27" t="s">
        <v>34</v>
      </c>
      <c r="K8" s="31" t="s">
        <v>20</v>
      </c>
      <c r="L8" s="31" t="s">
        <v>35</v>
      </c>
      <c r="M8" s="32">
        <v>80</v>
      </c>
      <c r="N8" s="33">
        <v>19195.3</v>
      </c>
      <c r="O8" s="171"/>
    </row>
    <row r="9" spans="1:15" s="19" customFormat="1" ht="25" hidden="1" customHeight="1" x14ac:dyDescent="0.2">
      <c r="A9" s="29" t="s">
        <v>12</v>
      </c>
      <c r="B9" s="30" t="s">
        <v>51</v>
      </c>
      <c r="C9" s="30" t="s">
        <v>52</v>
      </c>
      <c r="D9" s="162" t="s">
        <v>53</v>
      </c>
      <c r="E9" s="162" t="str">
        <f>VLOOKUP(B9,Description!$A$2:$B$88,2,FALSE)</f>
        <v>SMART LAND aims at creating conditions for social cohesion and inclusion, deleting physical and cultural limits and making the territory accessible, with a new evaluation for mobility. the project will foster rural mobility on the ground of experiences and knowledge still tested in big cities to get mobility better. Project capitalizes on the results and methodological approach of SMARTA-"SMArt Rural Transport Areas" ( EC-MOVE/B4/2018-567)</v>
      </c>
      <c r="F9" s="30" t="s">
        <v>802</v>
      </c>
      <c r="G9" s="30" t="s">
        <v>54</v>
      </c>
      <c r="H9" s="30" t="s">
        <v>55</v>
      </c>
      <c r="I9" s="31" t="s">
        <v>18</v>
      </c>
      <c r="J9" s="27" t="s">
        <v>56</v>
      </c>
      <c r="K9" s="31" t="s">
        <v>30</v>
      </c>
      <c r="L9" s="31" t="s">
        <v>31</v>
      </c>
      <c r="M9" s="32">
        <v>85</v>
      </c>
      <c r="N9" s="33">
        <v>47849</v>
      </c>
      <c r="O9" s="171">
        <f t="shared" si="0"/>
        <v>180773.28</v>
      </c>
    </row>
    <row r="10" spans="1:15" s="19" customFormat="1" ht="25" hidden="1" customHeight="1" x14ac:dyDescent="0.2">
      <c r="A10" s="29" t="s">
        <v>12</v>
      </c>
      <c r="B10" s="30" t="s">
        <v>51</v>
      </c>
      <c r="C10" s="30" t="s">
        <v>52</v>
      </c>
      <c r="D10" s="163" t="s">
        <v>53</v>
      </c>
      <c r="E10" s="163"/>
      <c r="F10" s="30" t="s">
        <v>802</v>
      </c>
      <c r="G10" s="30" t="s">
        <v>54</v>
      </c>
      <c r="H10" s="30" t="s">
        <v>55</v>
      </c>
      <c r="I10" s="31" t="s">
        <v>22</v>
      </c>
      <c r="J10" s="27" t="s">
        <v>57</v>
      </c>
      <c r="K10" s="31" t="s">
        <v>20</v>
      </c>
      <c r="L10" s="31" t="s">
        <v>21</v>
      </c>
      <c r="M10" s="32">
        <v>80</v>
      </c>
      <c r="N10" s="33">
        <v>52998.18</v>
      </c>
      <c r="O10" s="171"/>
    </row>
    <row r="11" spans="1:15" s="19" customFormat="1" ht="25" hidden="1" customHeight="1" x14ac:dyDescent="0.2">
      <c r="A11" s="29" t="s">
        <v>12</v>
      </c>
      <c r="B11" s="30" t="s">
        <v>51</v>
      </c>
      <c r="C11" s="30" t="s">
        <v>52</v>
      </c>
      <c r="D11" s="163" t="s">
        <v>53</v>
      </c>
      <c r="E11" s="163"/>
      <c r="F11" s="30" t="s">
        <v>802</v>
      </c>
      <c r="G11" s="30" t="s">
        <v>54</v>
      </c>
      <c r="H11" s="30" t="s">
        <v>55</v>
      </c>
      <c r="I11" s="31" t="s">
        <v>22</v>
      </c>
      <c r="J11" s="27" t="s">
        <v>58</v>
      </c>
      <c r="K11" s="31" t="s">
        <v>20</v>
      </c>
      <c r="L11" s="31" t="s">
        <v>59</v>
      </c>
      <c r="M11" s="32">
        <v>80</v>
      </c>
      <c r="N11" s="33">
        <v>52998.1</v>
      </c>
      <c r="O11" s="171"/>
    </row>
    <row r="12" spans="1:15" s="19" customFormat="1" ht="25" hidden="1" customHeight="1" x14ac:dyDescent="0.2">
      <c r="A12" s="29" t="s">
        <v>12</v>
      </c>
      <c r="B12" s="30" t="s">
        <v>51</v>
      </c>
      <c r="C12" s="30" t="s">
        <v>52</v>
      </c>
      <c r="D12" s="164" t="s">
        <v>53</v>
      </c>
      <c r="E12" s="164"/>
      <c r="F12" s="30" t="s">
        <v>802</v>
      </c>
      <c r="G12" s="30" t="s">
        <v>54</v>
      </c>
      <c r="H12" s="30" t="s">
        <v>55</v>
      </c>
      <c r="I12" s="31" t="s">
        <v>22</v>
      </c>
      <c r="J12" s="27" t="s">
        <v>60</v>
      </c>
      <c r="K12" s="31" t="s">
        <v>24</v>
      </c>
      <c r="L12" s="31" t="s">
        <v>61</v>
      </c>
      <c r="M12" s="32">
        <v>85</v>
      </c>
      <c r="N12" s="33">
        <v>26928</v>
      </c>
      <c r="O12" s="171"/>
    </row>
    <row r="13" spans="1:15" s="19" customFormat="1" ht="16" hidden="1" x14ac:dyDescent="0.2">
      <c r="A13" s="29" t="s">
        <v>12</v>
      </c>
      <c r="B13" s="30" t="s">
        <v>62</v>
      </c>
      <c r="C13" s="30" t="s">
        <v>63</v>
      </c>
      <c r="D13" s="162" t="s">
        <v>64</v>
      </c>
      <c r="E13" s="162" t="str">
        <f>VLOOKUP(B13,Description!$A$2:$B$88,2,FALSE)</f>
        <v>UniValens aims to set up harmonized CB procedures for validation &amp; accreditation of jointly developed CB Higher Education Programs in performing arts .</v>
      </c>
      <c r="F13" s="30" t="s">
        <v>801</v>
      </c>
      <c r="G13" s="30" t="s">
        <v>16</v>
      </c>
      <c r="H13" s="30" t="s">
        <v>17</v>
      </c>
      <c r="I13" s="31" t="s">
        <v>18</v>
      </c>
      <c r="J13" s="27" t="s">
        <v>65</v>
      </c>
      <c r="K13" s="31" t="s">
        <v>24</v>
      </c>
      <c r="L13" s="31" t="s">
        <v>25</v>
      </c>
      <c r="M13" s="32">
        <v>85</v>
      </c>
      <c r="N13" s="33">
        <v>45838</v>
      </c>
      <c r="O13" s="171">
        <f t="shared" si="0"/>
        <v>196998.14</v>
      </c>
    </row>
    <row r="14" spans="1:15" s="19" customFormat="1" ht="48" hidden="1" x14ac:dyDescent="0.2">
      <c r="A14" s="29" t="s">
        <v>12</v>
      </c>
      <c r="B14" s="30" t="s">
        <v>62</v>
      </c>
      <c r="C14" s="30" t="s">
        <v>63</v>
      </c>
      <c r="D14" s="163" t="s">
        <v>64</v>
      </c>
      <c r="E14" s="163"/>
      <c r="F14" s="30" t="s">
        <v>801</v>
      </c>
      <c r="G14" s="30" t="s">
        <v>16</v>
      </c>
      <c r="H14" s="30" t="s">
        <v>17</v>
      </c>
      <c r="I14" s="31" t="s">
        <v>22</v>
      </c>
      <c r="J14" s="27" t="s">
        <v>66</v>
      </c>
      <c r="K14" s="31" t="s">
        <v>20</v>
      </c>
      <c r="L14" s="31" t="s">
        <v>67</v>
      </c>
      <c r="M14" s="32">
        <v>80</v>
      </c>
      <c r="N14" s="33">
        <v>57586.14</v>
      </c>
      <c r="O14" s="171"/>
    </row>
    <row r="15" spans="1:15" s="19" customFormat="1" ht="48" hidden="1" x14ac:dyDescent="0.2">
      <c r="A15" s="29" t="s">
        <v>12</v>
      </c>
      <c r="B15" s="30" t="s">
        <v>62</v>
      </c>
      <c r="C15" s="30" t="s">
        <v>63</v>
      </c>
      <c r="D15" s="163" t="s">
        <v>64</v>
      </c>
      <c r="E15" s="163"/>
      <c r="F15" s="30" t="s">
        <v>801</v>
      </c>
      <c r="G15" s="30" t="s">
        <v>16</v>
      </c>
      <c r="H15" s="30" t="s">
        <v>17</v>
      </c>
      <c r="I15" s="31" t="s">
        <v>22</v>
      </c>
      <c r="J15" s="27" t="s">
        <v>68</v>
      </c>
      <c r="K15" s="31" t="s">
        <v>30</v>
      </c>
      <c r="L15" s="31" t="s">
        <v>31</v>
      </c>
      <c r="M15" s="32">
        <v>85</v>
      </c>
      <c r="N15" s="33">
        <v>36059</v>
      </c>
      <c r="O15" s="171"/>
    </row>
    <row r="16" spans="1:15" s="19" customFormat="1" ht="32" hidden="1" x14ac:dyDescent="0.2">
      <c r="A16" s="29" t="s">
        <v>12</v>
      </c>
      <c r="B16" s="30" t="s">
        <v>62</v>
      </c>
      <c r="C16" s="30" t="s">
        <v>63</v>
      </c>
      <c r="D16" s="164" t="s">
        <v>64</v>
      </c>
      <c r="E16" s="164"/>
      <c r="F16" s="30" t="s">
        <v>801</v>
      </c>
      <c r="G16" s="30" t="s">
        <v>16</v>
      </c>
      <c r="H16" s="30" t="s">
        <v>17</v>
      </c>
      <c r="I16" s="31" t="s">
        <v>22</v>
      </c>
      <c r="J16" s="27" t="s">
        <v>69</v>
      </c>
      <c r="K16" s="31" t="s">
        <v>20</v>
      </c>
      <c r="L16" s="31" t="s">
        <v>67</v>
      </c>
      <c r="M16" s="32">
        <v>80</v>
      </c>
      <c r="N16" s="33">
        <v>57515</v>
      </c>
      <c r="O16" s="171"/>
    </row>
    <row r="17" spans="1:15" s="19" customFormat="1" ht="20" hidden="1" customHeight="1" x14ac:dyDescent="0.2">
      <c r="A17" s="29" t="s">
        <v>12</v>
      </c>
      <c r="B17" s="30" t="s">
        <v>78</v>
      </c>
      <c r="C17" s="30" t="s">
        <v>79</v>
      </c>
      <c r="D17" s="162" t="s">
        <v>822</v>
      </c>
      <c r="E17" s="162" t="str">
        <f>VLOOKUP(B17,Description!$A$2:$B$88,2,FALSE)</f>
        <v>ISACC+ intends to promote the optimization and automation of control processes in the SA area. It capitalises the output of the previous ITALME “ISACC” project, an AI-based platform to support anti-fraud inspections, tailored on customs needs and tested in the port context, but that can instead perform a wide range of tasks to support further types of controls.</v>
      </c>
      <c r="F17" s="30" t="s">
        <v>802</v>
      </c>
      <c r="G17" s="30" t="s">
        <v>54</v>
      </c>
      <c r="H17" s="30" t="s">
        <v>55</v>
      </c>
      <c r="I17" s="31" t="s">
        <v>18</v>
      </c>
      <c r="J17" s="27" t="s">
        <v>81</v>
      </c>
      <c r="K17" s="31" t="s">
        <v>20</v>
      </c>
      <c r="L17" s="31" t="s">
        <v>82</v>
      </c>
      <c r="M17" s="32">
        <v>80</v>
      </c>
      <c r="N17" s="33">
        <v>58980.480000000003</v>
      </c>
      <c r="O17" s="171">
        <f t="shared" si="0"/>
        <v>165662.70000000001</v>
      </c>
    </row>
    <row r="18" spans="1:15" s="19" customFormat="1" ht="20" hidden="1" customHeight="1" x14ac:dyDescent="0.2">
      <c r="A18" s="29" t="s">
        <v>12</v>
      </c>
      <c r="B18" s="30" t="s">
        <v>78</v>
      </c>
      <c r="C18" s="30" t="s">
        <v>79</v>
      </c>
      <c r="D18" s="163" t="s">
        <v>80</v>
      </c>
      <c r="E18" s="163"/>
      <c r="F18" s="30" t="s">
        <v>802</v>
      </c>
      <c r="G18" s="30" t="s">
        <v>54</v>
      </c>
      <c r="H18" s="30" t="s">
        <v>55</v>
      </c>
      <c r="I18" s="31" t="s">
        <v>22</v>
      </c>
      <c r="J18" s="27" t="s">
        <v>83</v>
      </c>
      <c r="K18" s="31" t="s">
        <v>20</v>
      </c>
      <c r="L18" s="31" t="s">
        <v>21</v>
      </c>
      <c r="M18" s="32">
        <v>80</v>
      </c>
      <c r="N18" s="33">
        <v>48410.22</v>
      </c>
      <c r="O18" s="171"/>
    </row>
    <row r="19" spans="1:15" s="19" customFormat="1" ht="20" hidden="1" customHeight="1" x14ac:dyDescent="0.2">
      <c r="A19" s="29" t="s">
        <v>12</v>
      </c>
      <c r="B19" s="30" t="s">
        <v>78</v>
      </c>
      <c r="C19" s="30" t="s">
        <v>79</v>
      </c>
      <c r="D19" s="163" t="s">
        <v>80</v>
      </c>
      <c r="E19" s="163"/>
      <c r="F19" s="30" t="s">
        <v>802</v>
      </c>
      <c r="G19" s="30" t="s">
        <v>54</v>
      </c>
      <c r="H19" s="30" t="s">
        <v>55</v>
      </c>
      <c r="I19" s="31" t="s">
        <v>22</v>
      </c>
      <c r="J19" s="27" t="s">
        <v>84</v>
      </c>
      <c r="K19" s="31" t="s">
        <v>30</v>
      </c>
      <c r="L19" s="31" t="s">
        <v>31</v>
      </c>
      <c r="M19" s="32">
        <v>85</v>
      </c>
      <c r="N19" s="33">
        <v>29235</v>
      </c>
      <c r="O19" s="171"/>
    </row>
    <row r="20" spans="1:15" s="19" customFormat="1" ht="20" hidden="1" customHeight="1" x14ac:dyDescent="0.2">
      <c r="A20" s="29" t="s">
        <v>12</v>
      </c>
      <c r="B20" s="30" t="s">
        <v>78</v>
      </c>
      <c r="C20" s="30" t="s">
        <v>79</v>
      </c>
      <c r="D20" s="164" t="s">
        <v>80</v>
      </c>
      <c r="E20" s="164"/>
      <c r="F20" s="30" t="s">
        <v>802</v>
      </c>
      <c r="G20" s="30" t="s">
        <v>54</v>
      </c>
      <c r="H20" s="30" t="s">
        <v>55</v>
      </c>
      <c r="I20" s="31" t="s">
        <v>22</v>
      </c>
      <c r="J20" s="27" t="s">
        <v>85</v>
      </c>
      <c r="K20" s="31" t="s">
        <v>24</v>
      </c>
      <c r="L20" s="31" t="s">
        <v>86</v>
      </c>
      <c r="M20" s="32">
        <v>85</v>
      </c>
      <c r="N20" s="33">
        <v>29037</v>
      </c>
      <c r="O20" s="171"/>
    </row>
    <row r="21" spans="1:15" s="19" customFormat="1" ht="40" hidden="1" customHeight="1" x14ac:dyDescent="0.2">
      <c r="A21" s="29" t="s">
        <v>12</v>
      </c>
      <c r="B21" s="30" t="s">
        <v>93</v>
      </c>
      <c r="C21" s="30" t="s">
        <v>94</v>
      </c>
      <c r="D21" s="162" t="s">
        <v>95</v>
      </c>
      <c r="E21" s="162" t="str">
        <f>VLOOKUP(B21,Description!$A$2:$B$88,2,FALSE)</f>
        <v>FREA capitalizes the projects TRAINe-HOTEL” - ERASMUS+; INNOVATION x ACCESSIBLE TOURISM IN NATURAL AND RURAL AREAS, Access-IT. it aims to improve the developing of an innovative form of tourism, known as workation. This form of tourism receptivity, which combines work and vacation, deserves the proper expansion in the cross-border territories, taking advantage of digital innovations and facing some cultural disparities related to low knowledge of the target markets, needs of supporting tools and weak networks among operators. The output consists of a joint work plan, including a toolbox of services and joint actions which will be necessary for tourism operators interested in developing the workation segment.</v>
      </c>
      <c r="F21" s="30" t="s">
        <v>803</v>
      </c>
      <c r="G21" s="30" t="s">
        <v>42</v>
      </c>
      <c r="H21" s="30" t="s">
        <v>43</v>
      </c>
      <c r="I21" s="31" t="s">
        <v>18</v>
      </c>
      <c r="J21" s="27" t="s">
        <v>83</v>
      </c>
      <c r="K21" s="31" t="s">
        <v>20</v>
      </c>
      <c r="L21" s="31" t="s">
        <v>21</v>
      </c>
      <c r="M21" s="32">
        <v>80</v>
      </c>
      <c r="N21" s="33">
        <v>66480</v>
      </c>
      <c r="O21" s="171">
        <f t="shared" si="0"/>
        <v>197951.96</v>
      </c>
    </row>
    <row r="22" spans="1:15" s="19" customFormat="1" ht="40" hidden="1" customHeight="1" x14ac:dyDescent="0.2">
      <c r="A22" s="29" t="s">
        <v>12</v>
      </c>
      <c r="B22" s="30" t="s">
        <v>93</v>
      </c>
      <c r="C22" s="30" t="s">
        <v>94</v>
      </c>
      <c r="D22" s="163" t="s">
        <v>95</v>
      </c>
      <c r="E22" s="163"/>
      <c r="F22" s="30" t="s">
        <v>803</v>
      </c>
      <c r="G22" s="30" t="s">
        <v>42</v>
      </c>
      <c r="H22" s="30" t="s">
        <v>43</v>
      </c>
      <c r="I22" s="31" t="s">
        <v>22</v>
      </c>
      <c r="J22" s="27" t="s">
        <v>96</v>
      </c>
      <c r="K22" s="31" t="s">
        <v>20</v>
      </c>
      <c r="L22" s="31" t="s">
        <v>35</v>
      </c>
      <c r="M22" s="32">
        <v>80</v>
      </c>
      <c r="N22" s="33">
        <v>57219.96</v>
      </c>
      <c r="O22" s="171"/>
    </row>
    <row r="23" spans="1:15" s="19" customFormat="1" ht="40" hidden="1" customHeight="1" x14ac:dyDescent="0.2">
      <c r="A23" s="29" t="s">
        <v>12</v>
      </c>
      <c r="B23" s="30" t="s">
        <v>93</v>
      </c>
      <c r="C23" s="30" t="s">
        <v>94</v>
      </c>
      <c r="D23" s="163" t="s">
        <v>95</v>
      </c>
      <c r="E23" s="163"/>
      <c r="F23" s="30" t="s">
        <v>803</v>
      </c>
      <c r="G23" s="30" t="s">
        <v>42</v>
      </c>
      <c r="H23" s="30" t="s">
        <v>43</v>
      </c>
      <c r="I23" s="31" t="s">
        <v>22</v>
      </c>
      <c r="J23" s="27" t="s">
        <v>97</v>
      </c>
      <c r="K23" s="31" t="s">
        <v>24</v>
      </c>
      <c r="L23" s="31" t="s">
        <v>25</v>
      </c>
      <c r="M23" s="32">
        <v>85</v>
      </c>
      <c r="N23" s="33">
        <v>38193</v>
      </c>
      <c r="O23" s="171"/>
    </row>
    <row r="24" spans="1:15" s="19" customFormat="1" ht="40" hidden="1" customHeight="1" x14ac:dyDescent="0.2">
      <c r="A24" s="29" t="s">
        <v>12</v>
      </c>
      <c r="B24" s="30" t="s">
        <v>93</v>
      </c>
      <c r="C24" s="30" t="s">
        <v>94</v>
      </c>
      <c r="D24" s="164" t="s">
        <v>95</v>
      </c>
      <c r="E24" s="164"/>
      <c r="F24" s="30" t="s">
        <v>803</v>
      </c>
      <c r="G24" s="30" t="s">
        <v>42</v>
      </c>
      <c r="H24" s="30" t="s">
        <v>43</v>
      </c>
      <c r="I24" s="31" t="s">
        <v>22</v>
      </c>
      <c r="J24" s="27" t="s">
        <v>98</v>
      </c>
      <c r="K24" s="31" t="s">
        <v>30</v>
      </c>
      <c r="L24" s="31" t="s">
        <v>31</v>
      </c>
      <c r="M24" s="32">
        <v>85</v>
      </c>
      <c r="N24" s="33">
        <v>36059</v>
      </c>
      <c r="O24" s="171"/>
    </row>
    <row r="25" spans="1:15" s="19" customFormat="1" ht="48" hidden="1" customHeight="1" x14ac:dyDescent="0.2">
      <c r="A25" s="29" t="s">
        <v>12</v>
      </c>
      <c r="B25" s="30" t="s">
        <v>100</v>
      </c>
      <c r="C25" s="30" t="s">
        <v>101</v>
      </c>
      <c r="D25" s="162" t="s">
        <v>102</v>
      </c>
      <c r="E25" s="162" t="str">
        <f>VLOOKUP(B25,Description!$A$2:$B$88,2,FALSE)</f>
        <v>the project is a capitalization of ITALME FAME project, aiming to create n. 1 FAME CB CLUSTER to improve cluster’s members skills on digital and social storytelling activities and so learn how to produce one international audio-visual productions. The main project outputs are: 
n. 1 S.A. FAME cluster joint action plan: definition of the SA FAME Cluster model / guidelines for managing and implementing the activities to improve the digital and social storytelling skills of the Cluster's members, ensuring that they will work together in an integrated way and with a cross border approach 
n. 1 S.A. FAME cluster joint tested solution: 1 practical testing of the innovative CB innovative digital format (n. 1 FAME CLUSTER editorial and production plan) to realize n.1 TV movie script enhancing territories, Local heritage, local culture and promote tourism at CB level</v>
      </c>
      <c r="F25" s="30" t="s">
        <v>804</v>
      </c>
      <c r="G25" s="30" t="s">
        <v>38</v>
      </c>
      <c r="H25" s="30" t="s">
        <v>39</v>
      </c>
      <c r="I25" s="31" t="s">
        <v>18</v>
      </c>
      <c r="J25" s="27" t="s">
        <v>103</v>
      </c>
      <c r="K25" s="31" t="s">
        <v>24</v>
      </c>
      <c r="L25" s="31" t="s">
        <v>25</v>
      </c>
      <c r="M25" s="32">
        <v>85</v>
      </c>
      <c r="N25" s="33">
        <v>64486</v>
      </c>
      <c r="O25" s="171">
        <f t="shared" si="0"/>
        <v>185041.22999999998</v>
      </c>
    </row>
    <row r="26" spans="1:15" s="19" customFormat="1" ht="48" hidden="1" customHeight="1" x14ac:dyDescent="0.2">
      <c r="A26" s="29" t="s">
        <v>12</v>
      </c>
      <c r="B26" s="30" t="s">
        <v>100</v>
      </c>
      <c r="C26" s="30" t="s">
        <v>101</v>
      </c>
      <c r="D26" s="163" t="s">
        <v>102</v>
      </c>
      <c r="E26" s="163"/>
      <c r="F26" s="30" t="s">
        <v>804</v>
      </c>
      <c r="G26" s="30" t="s">
        <v>38</v>
      </c>
      <c r="H26" s="30" t="s">
        <v>39</v>
      </c>
      <c r="I26" s="31" t="s">
        <v>22</v>
      </c>
      <c r="J26" s="27" t="s">
        <v>104</v>
      </c>
      <c r="K26" s="31" t="s">
        <v>20</v>
      </c>
      <c r="L26" s="31" t="s">
        <v>67</v>
      </c>
      <c r="M26" s="32">
        <v>80</v>
      </c>
      <c r="N26" s="33">
        <v>52998.18</v>
      </c>
      <c r="O26" s="171"/>
    </row>
    <row r="27" spans="1:15" s="19" customFormat="1" ht="48" hidden="1" customHeight="1" x14ac:dyDescent="0.2">
      <c r="A27" s="29" t="s">
        <v>12</v>
      </c>
      <c r="B27" s="30" t="s">
        <v>100</v>
      </c>
      <c r="C27" s="30" t="s">
        <v>101</v>
      </c>
      <c r="D27" s="163" t="s">
        <v>102</v>
      </c>
      <c r="E27" s="163"/>
      <c r="F27" s="30" t="s">
        <v>804</v>
      </c>
      <c r="G27" s="30" t="s">
        <v>38</v>
      </c>
      <c r="H27" s="30" t="s">
        <v>39</v>
      </c>
      <c r="I27" s="31" t="s">
        <v>22</v>
      </c>
      <c r="J27" s="27" t="s">
        <v>105</v>
      </c>
      <c r="K27" s="31" t="s">
        <v>20</v>
      </c>
      <c r="L27" s="31" t="s">
        <v>35</v>
      </c>
      <c r="M27" s="32">
        <v>80</v>
      </c>
      <c r="N27" s="33">
        <v>33816.050000000003</v>
      </c>
      <c r="O27" s="171"/>
    </row>
    <row r="28" spans="1:15" s="19" customFormat="1" ht="48" hidden="1" customHeight="1" x14ac:dyDescent="0.2">
      <c r="A28" s="29" t="s">
        <v>12</v>
      </c>
      <c r="B28" s="30" t="s">
        <v>100</v>
      </c>
      <c r="C28" s="30" t="s">
        <v>101</v>
      </c>
      <c r="D28" s="164" t="s">
        <v>102</v>
      </c>
      <c r="E28" s="164"/>
      <c r="F28" s="30" t="s">
        <v>804</v>
      </c>
      <c r="G28" s="30" t="s">
        <v>38</v>
      </c>
      <c r="H28" s="30" t="s">
        <v>39</v>
      </c>
      <c r="I28" s="31" t="s">
        <v>22</v>
      </c>
      <c r="J28" s="27" t="s">
        <v>106</v>
      </c>
      <c r="K28" s="31" t="s">
        <v>30</v>
      </c>
      <c r="L28" s="31" t="s">
        <v>31</v>
      </c>
      <c r="M28" s="32">
        <v>85</v>
      </c>
      <c r="N28" s="33">
        <v>33741</v>
      </c>
      <c r="O28" s="171"/>
    </row>
    <row r="29" spans="1:15" s="19" customFormat="1" ht="25" hidden="1" customHeight="1" x14ac:dyDescent="0.2">
      <c r="A29" s="29" t="s">
        <v>12</v>
      </c>
      <c r="B29" s="30" t="s">
        <v>107</v>
      </c>
      <c r="C29" s="30" t="s">
        <v>108</v>
      </c>
      <c r="D29" s="162" t="s">
        <v>109</v>
      </c>
      <c r="E29" s="162" t="str">
        <f>VLOOKUP(B29,Description!$A$2:$B$88,2,FALSE)</f>
        <v>The project capitalizes the experience gained from Covenant of Mayors standards by municipalities of Castel San Vincenzo and San Michele Salentino. it will realize a Joint Action Plan for a common model of management in order to support less experienced local authorities (Municipality of Roskovec and Municipality of Andrijevica) in building the governance policy capacities connected with the Covenant of Mayors procedures.</v>
      </c>
      <c r="F29" s="30" t="s">
        <v>801</v>
      </c>
      <c r="G29" s="30" t="s">
        <v>16</v>
      </c>
      <c r="H29" s="30" t="s">
        <v>17</v>
      </c>
      <c r="I29" s="31" t="s">
        <v>18</v>
      </c>
      <c r="J29" s="27" t="s">
        <v>110</v>
      </c>
      <c r="K29" s="31" t="s">
        <v>20</v>
      </c>
      <c r="L29" s="31" t="s">
        <v>50</v>
      </c>
      <c r="M29" s="32">
        <v>80</v>
      </c>
      <c r="N29" s="33">
        <v>58980.480000000003</v>
      </c>
      <c r="O29" s="171">
        <f t="shared" si="0"/>
        <v>146022.79999999999</v>
      </c>
    </row>
    <row r="30" spans="1:15" s="19" customFormat="1" ht="25" hidden="1" customHeight="1" x14ac:dyDescent="0.2">
      <c r="A30" s="29" t="s">
        <v>12</v>
      </c>
      <c r="B30" s="30" t="s">
        <v>107</v>
      </c>
      <c r="C30" s="30" t="s">
        <v>108</v>
      </c>
      <c r="D30" s="163" t="s">
        <v>109</v>
      </c>
      <c r="E30" s="163"/>
      <c r="F30" s="30" t="s">
        <v>801</v>
      </c>
      <c r="G30" s="30" t="s">
        <v>16</v>
      </c>
      <c r="H30" s="30" t="s">
        <v>17</v>
      </c>
      <c r="I30" s="31" t="s">
        <v>22</v>
      </c>
      <c r="J30" s="27" t="s">
        <v>111</v>
      </c>
      <c r="K30" s="31" t="s">
        <v>20</v>
      </c>
      <c r="L30" s="31" t="s">
        <v>59</v>
      </c>
      <c r="M30" s="32">
        <v>80</v>
      </c>
      <c r="N30" s="33">
        <v>42907.32</v>
      </c>
      <c r="O30" s="171"/>
    </row>
    <row r="31" spans="1:15" s="19" customFormat="1" ht="25" hidden="1" customHeight="1" x14ac:dyDescent="0.2">
      <c r="A31" s="29" t="s">
        <v>12</v>
      </c>
      <c r="B31" s="30" t="s">
        <v>107</v>
      </c>
      <c r="C31" s="30" t="s">
        <v>108</v>
      </c>
      <c r="D31" s="163" t="s">
        <v>109</v>
      </c>
      <c r="E31" s="163"/>
      <c r="F31" s="30" t="s">
        <v>801</v>
      </c>
      <c r="G31" s="30" t="s">
        <v>16</v>
      </c>
      <c r="H31" s="30" t="s">
        <v>17</v>
      </c>
      <c r="I31" s="31" t="s">
        <v>22</v>
      </c>
      <c r="J31" s="27" t="s">
        <v>112</v>
      </c>
      <c r="K31" s="31" t="s">
        <v>24</v>
      </c>
      <c r="L31" s="31" t="s">
        <v>113</v>
      </c>
      <c r="M31" s="32">
        <v>85</v>
      </c>
      <c r="N31" s="33">
        <v>23143</v>
      </c>
      <c r="O31" s="171"/>
    </row>
    <row r="32" spans="1:15" s="19" customFormat="1" ht="25" hidden="1" customHeight="1" x14ac:dyDescent="0.2">
      <c r="A32" s="29" t="s">
        <v>12</v>
      </c>
      <c r="B32" s="30" t="s">
        <v>107</v>
      </c>
      <c r="C32" s="30" t="s">
        <v>108</v>
      </c>
      <c r="D32" s="164" t="s">
        <v>109</v>
      </c>
      <c r="E32" s="164"/>
      <c r="F32" s="30" t="s">
        <v>801</v>
      </c>
      <c r="G32" s="30" t="s">
        <v>16</v>
      </c>
      <c r="H32" s="30" t="s">
        <v>17</v>
      </c>
      <c r="I32" s="31" t="s">
        <v>22</v>
      </c>
      <c r="J32" s="27" t="s">
        <v>114</v>
      </c>
      <c r="K32" s="31" t="s">
        <v>30</v>
      </c>
      <c r="L32" s="31" t="s">
        <v>31</v>
      </c>
      <c r="M32" s="32">
        <v>85</v>
      </c>
      <c r="N32" s="33">
        <v>20992</v>
      </c>
      <c r="O32" s="171"/>
    </row>
    <row r="33" spans="1:15" s="19" customFormat="1" ht="25" hidden="1" customHeight="1" x14ac:dyDescent="0.2">
      <c r="A33" s="29" t="s">
        <v>12</v>
      </c>
      <c r="B33" s="30" t="s">
        <v>115</v>
      </c>
      <c r="C33" s="30" t="s">
        <v>116</v>
      </c>
      <c r="D33" s="162" t="s">
        <v>117</v>
      </c>
      <c r="E33" s="162" t="str">
        <f>VLOOKUP(B33,Description!$A$2:$B$88,2,FALSE)</f>
        <v>The project aims to increase the cooperation, the institutional capacity and partners' governance skills in order to provide an efficient application of the Blue Flag criteria. The common challenge is to capitalize the best practices already existing in Puglia region, boosting the further development of boating tourism and public marinas, guaranteeing, for Montenegro, a sustainable approach of those, while building a territorial policy strategy for Albania, that has no Blu Flag recognition site.</v>
      </c>
      <c r="F33" s="30" t="s">
        <v>801</v>
      </c>
      <c r="G33" s="30" t="s">
        <v>16</v>
      </c>
      <c r="H33" s="30" t="s">
        <v>17</v>
      </c>
      <c r="I33" s="31" t="s">
        <v>18</v>
      </c>
      <c r="J33" s="27" t="s">
        <v>118</v>
      </c>
      <c r="K33" s="31" t="s">
        <v>20</v>
      </c>
      <c r="L33" s="31" t="s">
        <v>21</v>
      </c>
      <c r="M33" s="32">
        <v>80</v>
      </c>
      <c r="N33" s="33">
        <v>63497.04</v>
      </c>
      <c r="O33" s="171">
        <f t="shared" si="0"/>
        <v>162348.91999999998</v>
      </c>
    </row>
    <row r="34" spans="1:15" s="19" customFormat="1" ht="25" hidden="1" customHeight="1" x14ac:dyDescent="0.2">
      <c r="A34" s="29" t="s">
        <v>12</v>
      </c>
      <c r="B34" s="30" t="s">
        <v>115</v>
      </c>
      <c r="C34" s="30" t="s">
        <v>116</v>
      </c>
      <c r="D34" s="163"/>
      <c r="E34" s="163"/>
      <c r="F34" s="30" t="s">
        <v>801</v>
      </c>
      <c r="G34" s="30" t="s">
        <v>16</v>
      </c>
      <c r="H34" s="30" t="s">
        <v>17</v>
      </c>
      <c r="I34" s="31" t="s">
        <v>22</v>
      </c>
      <c r="J34" s="27" t="s">
        <v>119</v>
      </c>
      <c r="K34" s="31" t="s">
        <v>20</v>
      </c>
      <c r="L34" s="31" t="s">
        <v>35</v>
      </c>
      <c r="M34" s="32">
        <v>80</v>
      </c>
      <c r="N34" s="33">
        <v>24422.880000000001</v>
      </c>
      <c r="O34" s="171"/>
    </row>
    <row r="35" spans="1:15" s="19" customFormat="1" ht="25" hidden="1" customHeight="1" x14ac:dyDescent="0.2">
      <c r="A35" s="29" t="s">
        <v>12</v>
      </c>
      <c r="B35" s="30" t="s">
        <v>115</v>
      </c>
      <c r="C35" s="30" t="s">
        <v>116</v>
      </c>
      <c r="D35" s="163"/>
      <c r="E35" s="163"/>
      <c r="F35" s="30" t="s">
        <v>801</v>
      </c>
      <c r="G35" s="30" t="s">
        <v>16</v>
      </c>
      <c r="H35" s="30" t="s">
        <v>17</v>
      </c>
      <c r="I35" s="31" t="s">
        <v>22</v>
      </c>
      <c r="J35" s="27" t="s">
        <v>120</v>
      </c>
      <c r="K35" s="31" t="s">
        <v>24</v>
      </c>
      <c r="L35" s="31" t="s">
        <v>25</v>
      </c>
      <c r="M35" s="32">
        <v>85</v>
      </c>
      <c r="N35" s="33">
        <v>30294</v>
      </c>
      <c r="O35" s="171"/>
    </row>
    <row r="36" spans="1:15" s="19" customFormat="1" ht="25" hidden="1" customHeight="1" x14ac:dyDescent="0.2">
      <c r="A36" s="29" t="s">
        <v>12</v>
      </c>
      <c r="B36" s="30" t="s">
        <v>115</v>
      </c>
      <c r="C36" s="30" t="s">
        <v>116</v>
      </c>
      <c r="D36" s="163"/>
      <c r="E36" s="163"/>
      <c r="F36" s="30" t="s">
        <v>801</v>
      </c>
      <c r="G36" s="30" t="s">
        <v>16</v>
      </c>
      <c r="H36" s="30" t="s">
        <v>17</v>
      </c>
      <c r="I36" s="31" t="s">
        <v>22</v>
      </c>
      <c r="J36" s="27" t="s">
        <v>60</v>
      </c>
      <c r="K36" s="31" t="s">
        <v>24</v>
      </c>
      <c r="L36" s="31" t="s">
        <v>61</v>
      </c>
      <c r="M36" s="32">
        <v>85</v>
      </c>
      <c r="N36" s="33">
        <v>23143</v>
      </c>
      <c r="O36" s="171"/>
    </row>
    <row r="37" spans="1:15" s="19" customFormat="1" ht="25" hidden="1" customHeight="1" x14ac:dyDescent="0.2">
      <c r="A37" s="29" t="s">
        <v>12</v>
      </c>
      <c r="B37" s="30" t="s">
        <v>115</v>
      </c>
      <c r="C37" s="30" t="s">
        <v>116</v>
      </c>
      <c r="D37" s="164"/>
      <c r="E37" s="164"/>
      <c r="F37" s="30" t="s">
        <v>801</v>
      </c>
      <c r="G37" s="30" t="s">
        <v>16</v>
      </c>
      <c r="H37" s="30" t="s">
        <v>17</v>
      </c>
      <c r="I37" s="31" t="s">
        <v>22</v>
      </c>
      <c r="J37" s="27" t="s">
        <v>121</v>
      </c>
      <c r="K37" s="31" t="s">
        <v>30</v>
      </c>
      <c r="L37" s="31" t="s">
        <v>31</v>
      </c>
      <c r="M37" s="32">
        <v>85</v>
      </c>
      <c r="N37" s="33">
        <v>20992</v>
      </c>
      <c r="O37" s="171"/>
    </row>
    <row r="38" spans="1:15" s="19" customFormat="1" ht="40" customHeight="1" x14ac:dyDescent="0.2">
      <c r="A38" s="29" t="s">
        <v>12</v>
      </c>
      <c r="B38" s="30" t="s">
        <v>131</v>
      </c>
      <c r="C38" s="30" t="s">
        <v>132</v>
      </c>
      <c r="D38" s="162" t="s">
        <v>133</v>
      </c>
      <c r="E38" s="162" t="str">
        <f>VLOOKUP(B38,Description!$A$2:$B$88,2,FALSE)</f>
        <v>ENGAGE aims to capitalize the results of Interreg Mediterranean Biodiversity Protection Community project and, in particular, the “Policy paper for the definition of a governance framework for the South Adriatic-Ionian Straight Ecologically or Biologically Significant Area”. 
The final output will be an action plan adopted through a Memorandum of Understanding to define a coordinated and shared actions between decision makers and key stakeholder, to create the synergies on conservation measures between the South Adriatic countries to preserve the ecological integrity of the "South Adriatic Ionian Strait", and to define the further development of marine protected areas to reach the target to place 30% of EU sea and terrestrial area under protection by 2030 as planned by the EU Biodiversity Strategy 2030, with particular emphasis on transboundary marine protected areas.</v>
      </c>
      <c r="F38" s="30" t="s">
        <v>805</v>
      </c>
      <c r="G38" s="30" t="s">
        <v>73</v>
      </c>
      <c r="H38" s="30" t="s">
        <v>74</v>
      </c>
      <c r="I38" s="31" t="s">
        <v>18</v>
      </c>
      <c r="J38" s="27" t="s">
        <v>134</v>
      </c>
      <c r="K38" s="31" t="s">
        <v>20</v>
      </c>
      <c r="L38" s="31" t="s">
        <v>50</v>
      </c>
      <c r="M38" s="32">
        <v>80</v>
      </c>
      <c r="N38" s="33">
        <v>39785.1</v>
      </c>
      <c r="O38" s="171">
        <f t="shared" si="0"/>
        <v>132102.48000000001</v>
      </c>
    </row>
    <row r="39" spans="1:15" s="19" customFormat="1" ht="40" customHeight="1" x14ac:dyDescent="0.2">
      <c r="A39" s="29" t="s">
        <v>12</v>
      </c>
      <c r="B39" s="30" t="s">
        <v>131</v>
      </c>
      <c r="C39" s="30" t="s">
        <v>132</v>
      </c>
      <c r="D39" s="163" t="s">
        <v>133</v>
      </c>
      <c r="E39" s="163"/>
      <c r="F39" s="30" t="s">
        <v>805</v>
      </c>
      <c r="G39" s="30" t="s">
        <v>73</v>
      </c>
      <c r="H39" s="30" t="s">
        <v>74</v>
      </c>
      <c r="I39" s="31" t="s">
        <v>22</v>
      </c>
      <c r="J39" s="27" t="s">
        <v>135</v>
      </c>
      <c r="K39" s="31" t="s">
        <v>24</v>
      </c>
      <c r="L39" s="31" t="s">
        <v>25</v>
      </c>
      <c r="M39" s="32">
        <v>85</v>
      </c>
      <c r="N39" s="33">
        <v>37063</v>
      </c>
      <c r="O39" s="171"/>
    </row>
    <row r="40" spans="1:15" s="19" customFormat="1" ht="40" customHeight="1" x14ac:dyDescent="0.2">
      <c r="A40" s="29" t="s">
        <v>12</v>
      </c>
      <c r="B40" s="30" t="s">
        <v>131</v>
      </c>
      <c r="C40" s="30" t="s">
        <v>132</v>
      </c>
      <c r="D40" s="163" t="s">
        <v>133</v>
      </c>
      <c r="E40" s="163"/>
      <c r="F40" s="30" t="s">
        <v>805</v>
      </c>
      <c r="G40" s="30" t="s">
        <v>73</v>
      </c>
      <c r="H40" s="30" t="s">
        <v>74</v>
      </c>
      <c r="I40" s="31" t="s">
        <v>22</v>
      </c>
      <c r="J40" s="27" t="s">
        <v>136</v>
      </c>
      <c r="K40" s="31" t="s">
        <v>30</v>
      </c>
      <c r="L40" s="31" t="s">
        <v>31</v>
      </c>
      <c r="M40" s="32">
        <v>85</v>
      </c>
      <c r="N40" s="33">
        <v>12749</v>
      </c>
      <c r="O40" s="171"/>
    </row>
    <row r="41" spans="1:15" s="19" customFormat="1" ht="40" customHeight="1" x14ac:dyDescent="0.2">
      <c r="A41" s="29" t="s">
        <v>12</v>
      </c>
      <c r="B41" s="30" t="s">
        <v>131</v>
      </c>
      <c r="C41" s="30" t="s">
        <v>132</v>
      </c>
      <c r="D41" s="163" t="s">
        <v>133</v>
      </c>
      <c r="E41" s="163"/>
      <c r="F41" s="30" t="s">
        <v>805</v>
      </c>
      <c r="G41" s="30" t="s">
        <v>73</v>
      </c>
      <c r="H41" s="30" t="s">
        <v>74</v>
      </c>
      <c r="I41" s="31" t="s">
        <v>22</v>
      </c>
      <c r="J41" s="27" t="s">
        <v>137</v>
      </c>
      <c r="K41" s="31" t="s">
        <v>30</v>
      </c>
      <c r="L41" s="31" t="s">
        <v>31</v>
      </c>
      <c r="M41" s="32">
        <v>85</v>
      </c>
      <c r="N41" s="33">
        <v>23310</v>
      </c>
      <c r="O41" s="171"/>
    </row>
    <row r="42" spans="1:15" s="19" customFormat="1" ht="40" customHeight="1" x14ac:dyDescent="0.2">
      <c r="A42" s="29" t="s">
        <v>12</v>
      </c>
      <c r="B42" s="30" t="s">
        <v>131</v>
      </c>
      <c r="C42" s="30" t="s">
        <v>132</v>
      </c>
      <c r="D42" s="164" t="s">
        <v>133</v>
      </c>
      <c r="E42" s="164"/>
      <c r="F42" s="30" t="s">
        <v>805</v>
      </c>
      <c r="G42" s="30" t="s">
        <v>73</v>
      </c>
      <c r="H42" s="30" t="s">
        <v>74</v>
      </c>
      <c r="I42" s="31" t="s">
        <v>22</v>
      </c>
      <c r="J42" s="27" t="s">
        <v>138</v>
      </c>
      <c r="K42" s="31" t="s">
        <v>20</v>
      </c>
      <c r="L42" s="31" t="s">
        <v>35</v>
      </c>
      <c r="M42" s="32">
        <v>80</v>
      </c>
      <c r="N42" s="33">
        <v>19195.38</v>
      </c>
      <c r="O42" s="171"/>
    </row>
    <row r="43" spans="1:15" s="19" customFormat="1" ht="30" hidden="1" customHeight="1" x14ac:dyDescent="0.2">
      <c r="A43" s="29" t="s">
        <v>12</v>
      </c>
      <c r="B43" s="30" t="s">
        <v>140</v>
      </c>
      <c r="C43" s="30" t="s">
        <v>141</v>
      </c>
      <c r="D43" s="162" t="s">
        <v>142</v>
      </c>
      <c r="E43" s="162" t="str">
        <f>VLOOKUP(B43,Description!$A$2:$B$88,2,FALSE)</f>
        <v>ROUTE capitalizes on some topics of the TRUST project, which aimed to integrate – through a technological platform – different ways of transport improving the cooperation between and within public and private transport and offering a facilitate users’ experience. therefore ROUTE project aims is to improve the connection between intermodal systems such as ports/airports/railways/road maps/bicycle paths to reach the principal attractive cultural-environmental destinations between the cross-border country like Italy, Albania and Montenegro.</v>
      </c>
      <c r="F43" s="30" t="s">
        <v>802</v>
      </c>
      <c r="G43" s="30" t="s">
        <v>54</v>
      </c>
      <c r="H43" s="30" t="s">
        <v>55</v>
      </c>
      <c r="I43" s="31" t="s">
        <v>18</v>
      </c>
      <c r="J43" s="27" t="s">
        <v>143</v>
      </c>
      <c r="K43" s="31" t="s">
        <v>20</v>
      </c>
      <c r="L43" s="31" t="s">
        <v>21</v>
      </c>
      <c r="M43" s="32">
        <v>80</v>
      </c>
      <c r="N43" s="33">
        <v>73587.899999999994</v>
      </c>
      <c r="O43" s="171">
        <f t="shared" si="0"/>
        <v>195660.7</v>
      </c>
    </row>
    <row r="44" spans="1:15" s="19" customFormat="1" ht="30" hidden="1" customHeight="1" x14ac:dyDescent="0.2">
      <c r="A44" s="29" t="s">
        <v>12</v>
      </c>
      <c r="B44" s="30" t="s">
        <v>140</v>
      </c>
      <c r="C44" s="30" t="s">
        <v>141</v>
      </c>
      <c r="D44" s="163" t="s">
        <v>142</v>
      </c>
      <c r="E44" s="163"/>
      <c r="F44" s="30" t="s">
        <v>802</v>
      </c>
      <c r="G44" s="30" t="s">
        <v>54</v>
      </c>
      <c r="H44" s="30" t="s">
        <v>55</v>
      </c>
      <c r="I44" s="31" t="s">
        <v>22</v>
      </c>
      <c r="J44" s="27" t="s">
        <v>144</v>
      </c>
      <c r="K44" s="31" t="s">
        <v>20</v>
      </c>
      <c r="L44" s="31" t="s">
        <v>35</v>
      </c>
      <c r="M44" s="32">
        <v>80</v>
      </c>
      <c r="N44" s="33">
        <v>33802.800000000003</v>
      </c>
      <c r="O44" s="171"/>
    </row>
    <row r="45" spans="1:15" s="19" customFormat="1" ht="30" hidden="1" customHeight="1" x14ac:dyDescent="0.2">
      <c r="A45" s="29" t="s">
        <v>12</v>
      </c>
      <c r="B45" s="30" t="s">
        <v>140</v>
      </c>
      <c r="C45" s="30" t="s">
        <v>141</v>
      </c>
      <c r="D45" s="163" t="s">
        <v>142</v>
      </c>
      <c r="E45" s="163"/>
      <c r="F45" s="30" t="s">
        <v>802</v>
      </c>
      <c r="G45" s="30" t="s">
        <v>54</v>
      </c>
      <c r="H45" s="30" t="s">
        <v>55</v>
      </c>
      <c r="I45" s="31" t="s">
        <v>22</v>
      </c>
      <c r="J45" s="27" t="s">
        <v>145</v>
      </c>
      <c r="K45" s="31" t="s">
        <v>24</v>
      </c>
      <c r="L45" s="31" t="s">
        <v>25</v>
      </c>
      <c r="M45" s="32">
        <v>85</v>
      </c>
      <c r="N45" s="33">
        <v>46286</v>
      </c>
      <c r="O45" s="171"/>
    </row>
    <row r="46" spans="1:15" s="19" customFormat="1" ht="30" hidden="1" customHeight="1" x14ac:dyDescent="0.2">
      <c r="A46" s="29" t="s">
        <v>12</v>
      </c>
      <c r="B46" s="30" t="s">
        <v>140</v>
      </c>
      <c r="C46" s="30" t="s">
        <v>141</v>
      </c>
      <c r="D46" s="164" t="s">
        <v>142</v>
      </c>
      <c r="E46" s="164"/>
      <c r="F46" s="30" t="s">
        <v>802</v>
      </c>
      <c r="G46" s="30" t="s">
        <v>54</v>
      </c>
      <c r="H46" s="30" t="s">
        <v>55</v>
      </c>
      <c r="I46" s="31" t="s">
        <v>22</v>
      </c>
      <c r="J46" s="27" t="s">
        <v>146</v>
      </c>
      <c r="K46" s="31" t="s">
        <v>30</v>
      </c>
      <c r="L46" s="31" t="s">
        <v>31</v>
      </c>
      <c r="M46" s="32">
        <v>85</v>
      </c>
      <c r="N46" s="33">
        <v>41984</v>
      </c>
      <c r="O46" s="171"/>
    </row>
    <row r="47" spans="1:15" s="19" customFormat="1" ht="25" hidden="1" customHeight="1" x14ac:dyDescent="0.2">
      <c r="A47" s="29" t="s">
        <v>12</v>
      </c>
      <c r="B47" s="30" t="s">
        <v>147</v>
      </c>
      <c r="C47" s="30" t="s">
        <v>148</v>
      </c>
      <c r="D47" s="162" t="s">
        <v>149</v>
      </c>
      <c r="E47" s="162" t="str">
        <f>VLOOKUP(B47,Description!$A$2:$B$88,2,FALSE)</f>
        <v>ENTAIL, through the capitalisation of the EArPieCe project, proposes to recovery and valorise a musical and ethnological repertoire with an impact and a strongly interregional connotation, safeguarding the territorial histories. The interregional approach is contributing to a more nuanced understanding of the popular music culture, by helping identify similarities and differences of different regions and contribute to a more comprehensive understanding of the global music culture</v>
      </c>
      <c r="F47" s="30" t="s">
        <v>803</v>
      </c>
      <c r="G47" s="30" t="s">
        <v>36</v>
      </c>
      <c r="H47" s="30" t="s">
        <v>37</v>
      </c>
      <c r="I47" s="31" t="s">
        <v>18</v>
      </c>
      <c r="J47" s="27" t="s">
        <v>150</v>
      </c>
      <c r="K47" s="31" t="s">
        <v>20</v>
      </c>
      <c r="L47" s="31" t="s">
        <v>21</v>
      </c>
      <c r="M47" s="32">
        <v>80</v>
      </c>
      <c r="N47" s="33">
        <v>39785.1</v>
      </c>
      <c r="O47" s="171">
        <f t="shared" si="0"/>
        <v>163987.48000000001</v>
      </c>
    </row>
    <row r="48" spans="1:15" s="19" customFormat="1" ht="25" hidden="1" customHeight="1" x14ac:dyDescent="0.2">
      <c r="A48" s="29" t="s">
        <v>12</v>
      </c>
      <c r="B48" s="30" t="s">
        <v>147</v>
      </c>
      <c r="C48" s="30" t="s">
        <v>148</v>
      </c>
      <c r="D48" s="163"/>
      <c r="E48" s="163"/>
      <c r="F48" s="30" t="s">
        <v>803</v>
      </c>
      <c r="G48" s="30" t="s">
        <v>36</v>
      </c>
      <c r="H48" s="30" t="s">
        <v>37</v>
      </c>
      <c r="I48" s="31" t="s">
        <v>22</v>
      </c>
      <c r="J48" s="27" t="s">
        <v>151</v>
      </c>
      <c r="K48" s="31" t="s">
        <v>24</v>
      </c>
      <c r="L48" s="31" t="s">
        <v>25</v>
      </c>
      <c r="M48" s="32">
        <v>85</v>
      </c>
      <c r="N48" s="33">
        <v>31416</v>
      </c>
      <c r="O48" s="171"/>
    </row>
    <row r="49" spans="1:15" s="19" customFormat="1" ht="25" hidden="1" customHeight="1" x14ac:dyDescent="0.2">
      <c r="A49" s="29" t="s">
        <v>12</v>
      </c>
      <c r="B49" s="30" t="s">
        <v>147</v>
      </c>
      <c r="C49" s="30" t="s">
        <v>148</v>
      </c>
      <c r="D49" s="163"/>
      <c r="E49" s="163"/>
      <c r="F49" s="30" t="s">
        <v>803</v>
      </c>
      <c r="G49" s="30" t="s">
        <v>36</v>
      </c>
      <c r="H49" s="30" t="s">
        <v>37</v>
      </c>
      <c r="I49" s="31" t="s">
        <v>22</v>
      </c>
      <c r="J49" s="27" t="s">
        <v>152</v>
      </c>
      <c r="K49" s="31" t="s">
        <v>20</v>
      </c>
      <c r="L49" s="31" t="s">
        <v>153</v>
      </c>
      <c r="M49" s="32">
        <v>80</v>
      </c>
      <c r="N49" s="33">
        <v>28897.62</v>
      </c>
      <c r="O49" s="171"/>
    </row>
    <row r="50" spans="1:15" s="19" customFormat="1" ht="25" hidden="1" customHeight="1" x14ac:dyDescent="0.2">
      <c r="A50" s="29" t="s">
        <v>12</v>
      </c>
      <c r="B50" s="30" t="s">
        <v>147</v>
      </c>
      <c r="C50" s="30" t="s">
        <v>148</v>
      </c>
      <c r="D50" s="163"/>
      <c r="E50" s="163"/>
      <c r="F50" s="30" t="s">
        <v>803</v>
      </c>
      <c r="G50" s="30" t="s">
        <v>36</v>
      </c>
      <c r="H50" s="30" t="s">
        <v>37</v>
      </c>
      <c r="I50" s="31" t="s">
        <v>22</v>
      </c>
      <c r="J50" s="27" t="s">
        <v>154</v>
      </c>
      <c r="K50" s="31" t="s">
        <v>30</v>
      </c>
      <c r="L50" s="31" t="s">
        <v>31</v>
      </c>
      <c r="M50" s="32">
        <v>85</v>
      </c>
      <c r="N50" s="33">
        <v>25498</v>
      </c>
      <c r="O50" s="171"/>
    </row>
    <row r="51" spans="1:15" s="19" customFormat="1" ht="25" hidden="1" customHeight="1" x14ac:dyDescent="0.2">
      <c r="A51" s="29" t="s">
        <v>12</v>
      </c>
      <c r="B51" s="30" t="s">
        <v>147</v>
      </c>
      <c r="C51" s="30" t="s">
        <v>148</v>
      </c>
      <c r="D51" s="164"/>
      <c r="E51" s="164"/>
      <c r="F51" s="30" t="s">
        <v>803</v>
      </c>
      <c r="G51" s="30" t="s">
        <v>36</v>
      </c>
      <c r="H51" s="30" t="s">
        <v>37</v>
      </c>
      <c r="I51" s="31" t="s">
        <v>22</v>
      </c>
      <c r="J51" s="27" t="s">
        <v>155</v>
      </c>
      <c r="K51" s="31" t="s">
        <v>20</v>
      </c>
      <c r="L51" s="31" t="s">
        <v>21</v>
      </c>
      <c r="M51" s="32">
        <v>80</v>
      </c>
      <c r="N51" s="33">
        <v>38390.76</v>
      </c>
      <c r="O51" s="171"/>
    </row>
    <row r="52" spans="1:15" s="19" customFormat="1" ht="25" customHeight="1" x14ac:dyDescent="0.2">
      <c r="A52" s="29" t="s">
        <v>12</v>
      </c>
      <c r="B52" s="30" t="s">
        <v>157</v>
      </c>
      <c r="C52" s="30" t="s">
        <v>158</v>
      </c>
      <c r="D52" s="162" t="s">
        <v>159</v>
      </c>
      <c r="E52" s="162" t="str">
        <f>VLOOKUP(B52,Description!$A$2:$B$88,2,FALSE)</f>
        <v>LEC + aims is to capitalize the main results obtained in ITALME LEC project, improving energy efficiency and renewable energy usage through the development of “local community of active energy consumers” (LEC). The main output produced will be a Joint Local Energy Community Action Plan that will include a series of actions to spread and promote the creation of new LEC in the programme area.</v>
      </c>
      <c r="F52" s="30" t="s">
        <v>805</v>
      </c>
      <c r="G52" s="30" t="s">
        <v>46</v>
      </c>
      <c r="H52" s="30" t="s">
        <v>47</v>
      </c>
      <c r="I52" s="31" t="s">
        <v>18</v>
      </c>
      <c r="J52" s="27" t="s">
        <v>160</v>
      </c>
      <c r="K52" s="31" t="s">
        <v>20</v>
      </c>
      <c r="L52" s="31" t="s">
        <v>35</v>
      </c>
      <c r="M52" s="32">
        <v>80</v>
      </c>
      <c r="N52" s="33">
        <v>59004.08</v>
      </c>
      <c r="O52" s="171">
        <f t="shared" si="0"/>
        <v>163168.4</v>
      </c>
    </row>
    <row r="53" spans="1:15" s="19" customFormat="1" ht="25" customHeight="1" x14ac:dyDescent="0.2">
      <c r="A53" s="29" t="s">
        <v>12</v>
      </c>
      <c r="B53" s="30" t="s">
        <v>157</v>
      </c>
      <c r="C53" s="30" t="s">
        <v>158</v>
      </c>
      <c r="D53" s="163" t="s">
        <v>159</v>
      </c>
      <c r="E53" s="163"/>
      <c r="F53" s="30" t="s">
        <v>805</v>
      </c>
      <c r="G53" s="30" t="s">
        <v>46</v>
      </c>
      <c r="H53" s="30" t="s">
        <v>47</v>
      </c>
      <c r="I53" s="31" t="s">
        <v>22</v>
      </c>
      <c r="J53" s="27" t="s">
        <v>56</v>
      </c>
      <c r="K53" s="31" t="s">
        <v>30</v>
      </c>
      <c r="L53" s="31" t="s">
        <v>31</v>
      </c>
      <c r="M53" s="32">
        <v>85</v>
      </c>
      <c r="N53" s="33">
        <v>33741</v>
      </c>
      <c r="O53" s="171"/>
    </row>
    <row r="54" spans="1:15" s="19" customFormat="1" ht="25" customHeight="1" x14ac:dyDescent="0.2">
      <c r="A54" s="29" t="s">
        <v>12</v>
      </c>
      <c r="B54" s="30" t="s">
        <v>157</v>
      </c>
      <c r="C54" s="30" t="s">
        <v>158</v>
      </c>
      <c r="D54" s="163" t="s">
        <v>159</v>
      </c>
      <c r="E54" s="163"/>
      <c r="F54" s="30" t="s">
        <v>805</v>
      </c>
      <c r="G54" s="30" t="s">
        <v>46</v>
      </c>
      <c r="H54" s="30" t="s">
        <v>47</v>
      </c>
      <c r="I54" s="31" t="s">
        <v>22</v>
      </c>
      <c r="J54" s="27" t="s">
        <v>103</v>
      </c>
      <c r="K54" s="31" t="s">
        <v>24</v>
      </c>
      <c r="L54" s="31" t="s">
        <v>25</v>
      </c>
      <c r="M54" s="32">
        <v>85</v>
      </c>
      <c r="N54" s="33">
        <v>36607</v>
      </c>
      <c r="O54" s="171"/>
    </row>
    <row r="55" spans="1:15" s="19" customFormat="1" ht="25" customHeight="1" x14ac:dyDescent="0.2">
      <c r="A55" s="29" t="s">
        <v>12</v>
      </c>
      <c r="B55" s="30" t="s">
        <v>157</v>
      </c>
      <c r="C55" s="30" t="s">
        <v>158</v>
      </c>
      <c r="D55" s="164" t="s">
        <v>159</v>
      </c>
      <c r="E55" s="164"/>
      <c r="F55" s="30" t="s">
        <v>805</v>
      </c>
      <c r="G55" s="30" t="s">
        <v>46</v>
      </c>
      <c r="H55" s="30" t="s">
        <v>47</v>
      </c>
      <c r="I55" s="31" t="s">
        <v>22</v>
      </c>
      <c r="J55" s="27" t="s">
        <v>161</v>
      </c>
      <c r="K55" s="31" t="s">
        <v>20</v>
      </c>
      <c r="L55" s="31" t="s">
        <v>67</v>
      </c>
      <c r="M55" s="32">
        <v>80</v>
      </c>
      <c r="N55" s="33">
        <v>33816.32</v>
      </c>
      <c r="O55" s="171"/>
    </row>
    <row r="56" spans="1:15" s="19" customFormat="1" ht="16" hidden="1" x14ac:dyDescent="0.2">
      <c r="A56" s="29" t="s">
        <v>12</v>
      </c>
      <c r="B56" s="30" t="s">
        <v>162</v>
      </c>
      <c r="C56" s="30" t="s">
        <v>163</v>
      </c>
      <c r="D56" s="162" t="s">
        <v>164</v>
      </c>
      <c r="E56" s="162" t="str">
        <f>VLOOKUP(B56,Description!$A$2:$B$88,2,FALSE)</f>
        <v>Project’s main objective is to improve framework conditions for the growth of female entrepreneurship in the sustainable tourism sector. Main output will be the establishment of a cross-border NEW ICONS CLUSTER, focused on sharing digital and green strategies for sustainable touristic development.</v>
      </c>
      <c r="F56" s="30" t="s">
        <v>804</v>
      </c>
      <c r="G56" s="30" t="s">
        <v>38</v>
      </c>
      <c r="H56" s="30" t="s">
        <v>39</v>
      </c>
      <c r="I56" s="31" t="s">
        <v>18</v>
      </c>
      <c r="J56" s="27" t="s">
        <v>165</v>
      </c>
      <c r="K56" s="31" t="s">
        <v>20</v>
      </c>
      <c r="L56" s="31" t="s">
        <v>67</v>
      </c>
      <c r="M56" s="32">
        <v>80</v>
      </c>
      <c r="N56" s="33">
        <v>72601.56</v>
      </c>
      <c r="O56" s="171">
        <f t="shared" si="0"/>
        <v>186952.91999999998</v>
      </c>
    </row>
    <row r="57" spans="1:15" s="19" customFormat="1" ht="16" hidden="1" x14ac:dyDescent="0.2">
      <c r="A57" s="29" t="s">
        <v>12</v>
      </c>
      <c r="B57" s="30" t="s">
        <v>162</v>
      </c>
      <c r="C57" s="30" t="s">
        <v>163</v>
      </c>
      <c r="D57" s="163" t="s">
        <v>164</v>
      </c>
      <c r="E57" s="163"/>
      <c r="F57" s="30" t="s">
        <v>804</v>
      </c>
      <c r="G57" s="30" t="s">
        <v>38</v>
      </c>
      <c r="H57" s="30" t="s">
        <v>39</v>
      </c>
      <c r="I57" s="31" t="s">
        <v>22</v>
      </c>
      <c r="J57" s="27" t="s">
        <v>90</v>
      </c>
      <c r="K57" s="31" t="s">
        <v>20</v>
      </c>
      <c r="L57" s="31" t="s">
        <v>35</v>
      </c>
      <c r="M57" s="32">
        <v>80</v>
      </c>
      <c r="N57" s="33">
        <v>38319.360000000001</v>
      </c>
      <c r="O57" s="171"/>
    </row>
    <row r="58" spans="1:15" s="19" customFormat="1" ht="16" hidden="1" x14ac:dyDescent="0.2">
      <c r="A58" s="29" t="s">
        <v>12</v>
      </c>
      <c r="B58" s="30" t="s">
        <v>162</v>
      </c>
      <c r="C58" s="30" t="s">
        <v>163</v>
      </c>
      <c r="D58" s="163" t="s">
        <v>164</v>
      </c>
      <c r="E58" s="163"/>
      <c r="F58" s="30" t="s">
        <v>804</v>
      </c>
      <c r="G58" s="30" t="s">
        <v>38</v>
      </c>
      <c r="H58" s="30" t="s">
        <v>39</v>
      </c>
      <c r="I58" s="31" t="s">
        <v>22</v>
      </c>
      <c r="J58" s="27" t="s">
        <v>166</v>
      </c>
      <c r="K58" s="31" t="s">
        <v>24</v>
      </c>
      <c r="L58" s="31" t="s">
        <v>25</v>
      </c>
      <c r="M58" s="32">
        <v>85</v>
      </c>
      <c r="N58" s="33">
        <v>39973</v>
      </c>
      <c r="O58" s="171"/>
    </row>
    <row r="59" spans="1:15" s="19" customFormat="1" ht="16" hidden="1" x14ac:dyDescent="0.2">
      <c r="A59" s="29" t="s">
        <v>12</v>
      </c>
      <c r="B59" s="30" t="s">
        <v>162</v>
      </c>
      <c r="C59" s="30" t="s">
        <v>163</v>
      </c>
      <c r="D59" s="164" t="s">
        <v>164</v>
      </c>
      <c r="E59" s="164"/>
      <c r="F59" s="30" t="s">
        <v>804</v>
      </c>
      <c r="G59" s="30" t="s">
        <v>38</v>
      </c>
      <c r="H59" s="30" t="s">
        <v>39</v>
      </c>
      <c r="I59" s="31" t="s">
        <v>22</v>
      </c>
      <c r="J59" s="27" t="s">
        <v>167</v>
      </c>
      <c r="K59" s="31" t="s">
        <v>30</v>
      </c>
      <c r="L59" s="31" t="s">
        <v>31</v>
      </c>
      <c r="M59" s="32">
        <v>85</v>
      </c>
      <c r="N59" s="33">
        <v>36059</v>
      </c>
      <c r="O59" s="171"/>
    </row>
    <row r="60" spans="1:15" s="19" customFormat="1" ht="16" hidden="1" x14ac:dyDescent="0.2">
      <c r="A60" s="29" t="s">
        <v>12</v>
      </c>
      <c r="B60" s="30" t="s">
        <v>173</v>
      </c>
      <c r="C60" s="30" t="s">
        <v>174</v>
      </c>
      <c r="D60" s="162" t="s">
        <v>175</v>
      </c>
      <c r="E60" s="162" t="str">
        <f>VLOOKUP(B60,Description!$A$2:$B$88,2,FALSE)</f>
        <v>SURF capitalizes FoodTrails (H2020) &amp; FoodShift2030 (H2020) with the aim to increase the institutional capacities of medium and small sized cities in South Adriatic area to adopt a joint and participatory decision-making processes, based on civil society involvement, and favour the uptake of food system strategies and urban food policies.</v>
      </c>
      <c r="F60" s="30" t="s">
        <v>801</v>
      </c>
      <c r="G60" s="30" t="s">
        <v>16</v>
      </c>
      <c r="H60" s="30" t="s">
        <v>17</v>
      </c>
      <c r="I60" s="31" t="s">
        <v>18</v>
      </c>
      <c r="J60" s="27" t="s">
        <v>103</v>
      </c>
      <c r="K60" s="31" t="s">
        <v>24</v>
      </c>
      <c r="L60" s="31" t="s">
        <v>25</v>
      </c>
      <c r="M60" s="32">
        <v>85</v>
      </c>
      <c r="N60" s="33">
        <v>42472</v>
      </c>
      <c r="O60" s="171">
        <f t="shared" si="0"/>
        <v>195635.93000000002</v>
      </c>
    </row>
    <row r="61" spans="1:15" s="19" customFormat="1" ht="32" hidden="1" x14ac:dyDescent="0.2">
      <c r="A61" s="29" t="s">
        <v>12</v>
      </c>
      <c r="B61" s="30" t="s">
        <v>173</v>
      </c>
      <c r="C61" s="30" t="s">
        <v>174</v>
      </c>
      <c r="D61" s="163" t="s">
        <v>175</v>
      </c>
      <c r="E61" s="163"/>
      <c r="F61" s="30" t="s">
        <v>801</v>
      </c>
      <c r="G61" s="30" t="s">
        <v>16</v>
      </c>
      <c r="H61" s="30" t="s">
        <v>17</v>
      </c>
      <c r="I61" s="31" t="s">
        <v>22</v>
      </c>
      <c r="J61" s="27" t="s">
        <v>176</v>
      </c>
      <c r="K61" s="31" t="s">
        <v>20</v>
      </c>
      <c r="L61" s="31" t="s">
        <v>67</v>
      </c>
      <c r="M61" s="32">
        <v>80</v>
      </c>
      <c r="N61" s="33">
        <v>42641.41</v>
      </c>
      <c r="O61" s="171"/>
    </row>
    <row r="62" spans="1:15" s="19" customFormat="1" ht="16" hidden="1" x14ac:dyDescent="0.2">
      <c r="A62" s="29" t="s">
        <v>12</v>
      </c>
      <c r="B62" s="30" t="s">
        <v>173</v>
      </c>
      <c r="C62" s="30" t="s">
        <v>174</v>
      </c>
      <c r="D62" s="163" t="s">
        <v>175</v>
      </c>
      <c r="E62" s="163"/>
      <c r="F62" s="30" t="s">
        <v>801</v>
      </c>
      <c r="G62" s="30" t="s">
        <v>16</v>
      </c>
      <c r="H62" s="30" t="s">
        <v>17</v>
      </c>
      <c r="I62" s="31" t="s">
        <v>22</v>
      </c>
      <c r="J62" s="27" t="s">
        <v>177</v>
      </c>
      <c r="K62" s="31" t="s">
        <v>20</v>
      </c>
      <c r="L62" s="31" t="s">
        <v>21</v>
      </c>
      <c r="M62" s="32">
        <v>80</v>
      </c>
      <c r="N62" s="33">
        <v>38390.76</v>
      </c>
      <c r="O62" s="171"/>
    </row>
    <row r="63" spans="1:15" s="19" customFormat="1" ht="16" hidden="1" x14ac:dyDescent="0.2">
      <c r="A63" s="29" t="s">
        <v>12</v>
      </c>
      <c r="B63" s="30" t="s">
        <v>173</v>
      </c>
      <c r="C63" s="30" t="s">
        <v>174</v>
      </c>
      <c r="D63" s="163" t="s">
        <v>175</v>
      </c>
      <c r="E63" s="163"/>
      <c r="F63" s="30" t="s">
        <v>801</v>
      </c>
      <c r="G63" s="30" t="s">
        <v>16</v>
      </c>
      <c r="H63" s="30" t="s">
        <v>17</v>
      </c>
      <c r="I63" s="31" t="s">
        <v>22</v>
      </c>
      <c r="J63" s="27" t="s">
        <v>178</v>
      </c>
      <c r="K63" s="31" t="s">
        <v>30</v>
      </c>
      <c r="L63" s="31" t="s">
        <v>31</v>
      </c>
      <c r="M63" s="32">
        <v>85</v>
      </c>
      <c r="N63" s="33">
        <v>33741</v>
      </c>
      <c r="O63" s="171"/>
    </row>
    <row r="64" spans="1:15" s="19" customFormat="1" ht="16" hidden="1" x14ac:dyDescent="0.2">
      <c r="A64" s="29" t="s">
        <v>12</v>
      </c>
      <c r="B64" s="30" t="s">
        <v>173</v>
      </c>
      <c r="C64" s="30" t="s">
        <v>174</v>
      </c>
      <c r="D64" s="164" t="s">
        <v>175</v>
      </c>
      <c r="E64" s="164"/>
      <c r="F64" s="30" t="s">
        <v>801</v>
      </c>
      <c r="G64" s="30" t="s">
        <v>16</v>
      </c>
      <c r="H64" s="30" t="s">
        <v>17</v>
      </c>
      <c r="I64" s="31" t="s">
        <v>22</v>
      </c>
      <c r="J64" s="27" t="s">
        <v>179</v>
      </c>
      <c r="K64" s="31" t="s">
        <v>20</v>
      </c>
      <c r="L64" s="31" t="s">
        <v>35</v>
      </c>
      <c r="M64" s="32">
        <v>80</v>
      </c>
      <c r="N64" s="33">
        <v>38390.76</v>
      </c>
      <c r="O64" s="171"/>
    </row>
    <row r="65" spans="1:15" s="19" customFormat="1" ht="25" hidden="1" customHeight="1" x14ac:dyDescent="0.2">
      <c r="A65" s="29" t="s">
        <v>12</v>
      </c>
      <c r="B65" s="30" t="s">
        <v>180</v>
      </c>
      <c r="C65" s="30" t="s">
        <v>181</v>
      </c>
      <c r="D65" s="162" t="s">
        <v>182</v>
      </c>
      <c r="E65" s="162" t="str">
        <f>VLOOKUP(B65,Description!$A$2:$B$88,2,FALSE)</f>
        <v>SAGRI, starting from the experience of the of SICURAGRI project implemented by LP- CIA PUGLIA, aims to support the various players of the agricultural production system in the management of the health and safe system in agriculture. In particular it aims to issue a joint guidelines /document to ensure the health of workers from the risks associated with agricultural work on the basis of Council Directive 89/655/EEC and Directive 2009/128/EC.</v>
      </c>
      <c r="F65" s="30" t="s">
        <v>801</v>
      </c>
      <c r="G65" s="30" t="s">
        <v>16</v>
      </c>
      <c r="H65" s="30" t="s">
        <v>17</v>
      </c>
      <c r="I65" s="31" t="s">
        <v>18</v>
      </c>
      <c r="J65" s="27" t="s">
        <v>183</v>
      </c>
      <c r="K65" s="31" t="s">
        <v>20</v>
      </c>
      <c r="L65" s="31" t="s">
        <v>67</v>
      </c>
      <c r="M65" s="32">
        <v>80</v>
      </c>
      <c r="N65" s="33">
        <v>59519.34</v>
      </c>
      <c r="O65" s="171">
        <f t="shared" si="0"/>
        <v>162986.74</v>
      </c>
    </row>
    <row r="66" spans="1:15" s="19" customFormat="1" ht="25" hidden="1" customHeight="1" x14ac:dyDescent="0.2">
      <c r="A66" s="29" t="s">
        <v>12</v>
      </c>
      <c r="B66" s="30" t="s">
        <v>180</v>
      </c>
      <c r="C66" s="30" t="s">
        <v>181</v>
      </c>
      <c r="D66" s="163" t="s">
        <v>182</v>
      </c>
      <c r="E66" s="163"/>
      <c r="F66" s="30" t="s">
        <v>801</v>
      </c>
      <c r="G66" s="30" t="s">
        <v>16</v>
      </c>
      <c r="H66" s="30" t="s">
        <v>17</v>
      </c>
      <c r="I66" s="31" t="s">
        <v>22</v>
      </c>
      <c r="J66" s="27" t="s">
        <v>184</v>
      </c>
      <c r="K66" s="31" t="s">
        <v>24</v>
      </c>
      <c r="L66" s="31" t="s">
        <v>25</v>
      </c>
      <c r="M66" s="32">
        <v>85</v>
      </c>
      <c r="N66" s="33">
        <v>23143</v>
      </c>
      <c r="O66" s="171"/>
    </row>
    <row r="67" spans="1:15" s="19" customFormat="1" ht="25" hidden="1" customHeight="1" x14ac:dyDescent="0.2">
      <c r="A67" s="29" t="s">
        <v>12</v>
      </c>
      <c r="B67" s="30" t="s">
        <v>180</v>
      </c>
      <c r="C67" s="30" t="s">
        <v>181</v>
      </c>
      <c r="D67" s="163" t="s">
        <v>182</v>
      </c>
      <c r="E67" s="163"/>
      <c r="F67" s="30" t="s">
        <v>801</v>
      </c>
      <c r="G67" s="30" t="s">
        <v>16</v>
      </c>
      <c r="H67" s="30" t="s">
        <v>17</v>
      </c>
      <c r="I67" s="31" t="s">
        <v>22</v>
      </c>
      <c r="J67" s="27" t="s">
        <v>185</v>
      </c>
      <c r="K67" s="31" t="s">
        <v>24</v>
      </c>
      <c r="L67" s="31" t="s">
        <v>113</v>
      </c>
      <c r="M67" s="32">
        <v>85</v>
      </c>
      <c r="N67" s="33">
        <v>10824</v>
      </c>
      <c r="O67" s="171"/>
    </row>
    <row r="68" spans="1:15" s="19" customFormat="1" ht="25" hidden="1" customHeight="1" x14ac:dyDescent="0.2">
      <c r="A68" s="29" t="s">
        <v>12</v>
      </c>
      <c r="B68" s="30" t="s">
        <v>180</v>
      </c>
      <c r="C68" s="30" t="s">
        <v>181</v>
      </c>
      <c r="D68" s="163" t="s">
        <v>182</v>
      </c>
      <c r="E68" s="163"/>
      <c r="F68" s="30" t="s">
        <v>801</v>
      </c>
      <c r="G68" s="30" t="s">
        <v>16</v>
      </c>
      <c r="H68" s="30" t="s">
        <v>17</v>
      </c>
      <c r="I68" s="31" t="s">
        <v>22</v>
      </c>
      <c r="J68" s="27" t="s">
        <v>88</v>
      </c>
      <c r="K68" s="31" t="s">
        <v>20</v>
      </c>
      <c r="L68" s="31" t="s">
        <v>35</v>
      </c>
      <c r="M68" s="32">
        <v>80</v>
      </c>
      <c r="N68" s="33">
        <v>33802.800000000003</v>
      </c>
      <c r="O68" s="171"/>
    </row>
    <row r="69" spans="1:15" s="19" customFormat="1" ht="25" hidden="1" customHeight="1" x14ac:dyDescent="0.2">
      <c r="A69" s="29" t="s">
        <v>12</v>
      </c>
      <c r="B69" s="30" t="s">
        <v>180</v>
      </c>
      <c r="C69" s="30" t="s">
        <v>181</v>
      </c>
      <c r="D69" s="164" t="s">
        <v>182</v>
      </c>
      <c r="E69" s="164"/>
      <c r="F69" s="30" t="s">
        <v>801</v>
      </c>
      <c r="G69" s="30" t="s">
        <v>16</v>
      </c>
      <c r="H69" s="30" t="s">
        <v>17</v>
      </c>
      <c r="I69" s="31" t="s">
        <v>22</v>
      </c>
      <c r="J69" s="27" t="s">
        <v>186</v>
      </c>
      <c r="K69" s="31" t="s">
        <v>30</v>
      </c>
      <c r="L69" s="31" t="s">
        <v>31</v>
      </c>
      <c r="M69" s="32">
        <v>85</v>
      </c>
      <c r="N69" s="33">
        <v>35697.599999999999</v>
      </c>
      <c r="O69" s="171"/>
    </row>
    <row r="70" spans="1:15" s="19" customFormat="1" ht="32" hidden="1" x14ac:dyDescent="0.2">
      <c r="A70" s="29" t="s">
        <v>12</v>
      </c>
      <c r="B70" s="30" t="s">
        <v>189</v>
      </c>
      <c r="C70" s="30" t="s">
        <v>190</v>
      </c>
      <c r="D70" s="162" t="s">
        <v>191</v>
      </c>
      <c r="E70" s="162" t="str">
        <f>VLOOKUP(B70,Description!$A$2:$B$88,2,FALSE)</f>
        <v>ILOFORDIGTAL, capitalizing the project POR PUGLIA - ILONET, aims to share, develop and strengthen skills, methodologies and knowledge to empower a cross border Digital, entrepreneurial and professional skills network and encourage youth entrepreneurship in Puglia, Molise, Albania and Montenegro.</v>
      </c>
      <c r="F70" s="30" t="s">
        <v>803</v>
      </c>
      <c r="G70" s="30" t="s">
        <v>36</v>
      </c>
      <c r="H70" s="30" t="s">
        <v>37</v>
      </c>
      <c r="I70" s="31" t="s">
        <v>18</v>
      </c>
      <c r="J70" s="27" t="s">
        <v>129</v>
      </c>
      <c r="K70" s="31" t="s">
        <v>20</v>
      </c>
      <c r="L70" s="31" t="s">
        <v>67</v>
      </c>
      <c r="M70" s="32">
        <v>80</v>
      </c>
      <c r="N70" s="33">
        <v>66203.100000000006</v>
      </c>
      <c r="O70" s="171">
        <f t="shared" ref="O70:O131" si="1">SUMIF($C$3:$C$413,C70,$N$3:$N$413)</f>
        <v>194590.1</v>
      </c>
    </row>
    <row r="71" spans="1:15" s="19" customFormat="1" ht="48" hidden="1" x14ac:dyDescent="0.2">
      <c r="A71" s="29" t="s">
        <v>12</v>
      </c>
      <c r="B71" s="30" t="s">
        <v>189</v>
      </c>
      <c r="C71" s="30" t="s">
        <v>190</v>
      </c>
      <c r="D71" s="163" t="s">
        <v>191</v>
      </c>
      <c r="E71" s="163"/>
      <c r="F71" s="30" t="s">
        <v>803</v>
      </c>
      <c r="G71" s="30" t="s">
        <v>36</v>
      </c>
      <c r="H71" s="30" t="s">
        <v>37</v>
      </c>
      <c r="I71" s="31" t="s">
        <v>22</v>
      </c>
      <c r="J71" s="27" t="s">
        <v>96</v>
      </c>
      <c r="K71" s="31" t="s">
        <v>20</v>
      </c>
      <c r="L71" s="31" t="s">
        <v>35</v>
      </c>
      <c r="M71" s="32">
        <v>80</v>
      </c>
      <c r="N71" s="33">
        <v>42898</v>
      </c>
      <c r="O71" s="171"/>
    </row>
    <row r="72" spans="1:15" s="19" customFormat="1" ht="32" hidden="1" x14ac:dyDescent="0.2">
      <c r="A72" s="29" t="s">
        <v>12</v>
      </c>
      <c r="B72" s="30" t="s">
        <v>189</v>
      </c>
      <c r="C72" s="30" t="s">
        <v>190</v>
      </c>
      <c r="D72" s="163" t="s">
        <v>191</v>
      </c>
      <c r="E72" s="163"/>
      <c r="F72" s="30" t="s">
        <v>803</v>
      </c>
      <c r="G72" s="30" t="s">
        <v>36</v>
      </c>
      <c r="H72" s="30" t="s">
        <v>37</v>
      </c>
      <c r="I72" s="31" t="s">
        <v>22</v>
      </c>
      <c r="J72" s="27" t="s">
        <v>192</v>
      </c>
      <c r="K72" s="31" t="s">
        <v>24</v>
      </c>
      <c r="L72" s="31" t="s">
        <v>126</v>
      </c>
      <c r="M72" s="32">
        <v>85</v>
      </c>
      <c r="N72" s="33">
        <v>34203</v>
      </c>
      <c r="O72" s="171"/>
    </row>
    <row r="73" spans="1:15" s="19" customFormat="1" ht="16" hidden="1" x14ac:dyDescent="0.2">
      <c r="A73" s="29" t="s">
        <v>12</v>
      </c>
      <c r="B73" s="30" t="s">
        <v>189</v>
      </c>
      <c r="C73" s="30" t="s">
        <v>190</v>
      </c>
      <c r="D73" s="163" t="s">
        <v>191</v>
      </c>
      <c r="E73" s="163"/>
      <c r="F73" s="30" t="s">
        <v>803</v>
      </c>
      <c r="G73" s="30" t="s">
        <v>36</v>
      </c>
      <c r="H73" s="30" t="s">
        <v>37</v>
      </c>
      <c r="I73" s="31" t="s">
        <v>22</v>
      </c>
      <c r="J73" s="27" t="s">
        <v>122</v>
      </c>
      <c r="K73" s="31" t="s">
        <v>24</v>
      </c>
      <c r="L73" s="31" t="s">
        <v>123</v>
      </c>
      <c r="M73" s="32">
        <v>85</v>
      </c>
      <c r="N73" s="33">
        <v>30294</v>
      </c>
      <c r="O73" s="171"/>
    </row>
    <row r="74" spans="1:15" s="19" customFormat="1" ht="16" hidden="1" x14ac:dyDescent="0.2">
      <c r="A74" s="29" t="s">
        <v>12</v>
      </c>
      <c r="B74" s="30" t="s">
        <v>189</v>
      </c>
      <c r="C74" s="30" t="s">
        <v>190</v>
      </c>
      <c r="D74" s="164" t="s">
        <v>191</v>
      </c>
      <c r="E74" s="164"/>
      <c r="F74" s="30" t="s">
        <v>803</v>
      </c>
      <c r="G74" s="30" t="s">
        <v>36</v>
      </c>
      <c r="H74" s="30" t="s">
        <v>37</v>
      </c>
      <c r="I74" s="31" t="s">
        <v>22</v>
      </c>
      <c r="J74" s="27" t="s">
        <v>193</v>
      </c>
      <c r="K74" s="31" t="s">
        <v>30</v>
      </c>
      <c r="L74" s="31" t="s">
        <v>31</v>
      </c>
      <c r="M74" s="32">
        <v>85</v>
      </c>
      <c r="N74" s="33">
        <v>20992</v>
      </c>
      <c r="O74" s="171"/>
    </row>
    <row r="75" spans="1:15" s="19" customFormat="1" ht="35" hidden="1" customHeight="1" x14ac:dyDescent="0.2">
      <c r="A75" s="29" t="s">
        <v>12</v>
      </c>
      <c r="B75" s="30" t="s">
        <v>194</v>
      </c>
      <c r="C75" s="30" t="s">
        <v>195</v>
      </c>
      <c r="D75" s="162" t="s">
        <v>196</v>
      </c>
      <c r="E75" s="162" t="str">
        <f>VLOOKUP(B75,Description!$A$2:$B$88,2,FALSE)</f>
        <v>The project’s OVERALL OBJECTIVE focuses on promotion of innovative and highly efficient joint cross-border actions in smart specialization areas of green and circular economy in the PA, with the aim to improve the framework conditions for growth and competitiveness of green &amp; circular MSMEs through internationalisation, while reducing growth barriers and creating a smarter and business-friendly environment.
The Project's MAIN OUTPUT will be a "Cross-Border Green &amp; Circular MSMEs Business Networking Model", capitalizing the "SME BE SMART" results</v>
      </c>
      <c r="F75" s="30" t="s">
        <v>804</v>
      </c>
      <c r="G75" s="30" t="s">
        <v>38</v>
      </c>
      <c r="H75" s="30" t="s">
        <v>39</v>
      </c>
      <c r="I75" s="31" t="s">
        <v>18</v>
      </c>
      <c r="J75" s="27" t="s">
        <v>197</v>
      </c>
      <c r="K75" s="31" t="s">
        <v>24</v>
      </c>
      <c r="L75" s="31" t="s">
        <v>25</v>
      </c>
      <c r="M75" s="32">
        <v>85</v>
      </c>
      <c r="N75" s="33">
        <v>72739</v>
      </c>
      <c r="O75" s="171">
        <f t="shared" si="1"/>
        <v>196608.96000000002</v>
      </c>
    </row>
    <row r="76" spans="1:15" s="19" customFormat="1" ht="35" hidden="1" customHeight="1" x14ac:dyDescent="0.2">
      <c r="A76" s="29" t="s">
        <v>12</v>
      </c>
      <c r="B76" s="30" t="s">
        <v>194</v>
      </c>
      <c r="C76" s="30" t="s">
        <v>195</v>
      </c>
      <c r="D76" s="163" t="s">
        <v>196</v>
      </c>
      <c r="E76" s="163"/>
      <c r="F76" s="30" t="s">
        <v>804</v>
      </c>
      <c r="G76" s="30" t="s">
        <v>38</v>
      </c>
      <c r="H76" s="30" t="s">
        <v>39</v>
      </c>
      <c r="I76" s="31" t="s">
        <v>22</v>
      </c>
      <c r="J76" s="27" t="s">
        <v>198</v>
      </c>
      <c r="K76" s="31" t="s">
        <v>20</v>
      </c>
      <c r="L76" s="31" t="s">
        <v>67</v>
      </c>
      <c r="M76" s="32">
        <v>80</v>
      </c>
      <c r="N76" s="33">
        <v>70024.02</v>
      </c>
      <c r="O76" s="171"/>
    </row>
    <row r="77" spans="1:15" s="19" customFormat="1" ht="35" hidden="1" customHeight="1" x14ac:dyDescent="0.2">
      <c r="A77" s="29" t="s">
        <v>12</v>
      </c>
      <c r="B77" s="30" t="s">
        <v>194</v>
      </c>
      <c r="C77" s="30" t="s">
        <v>195</v>
      </c>
      <c r="D77" s="163" t="s">
        <v>196</v>
      </c>
      <c r="E77" s="163"/>
      <c r="F77" s="30" t="s">
        <v>804</v>
      </c>
      <c r="G77" s="30" t="s">
        <v>38</v>
      </c>
      <c r="H77" s="30" t="s">
        <v>39</v>
      </c>
      <c r="I77" s="31" t="s">
        <v>22</v>
      </c>
      <c r="J77" s="27" t="s">
        <v>199</v>
      </c>
      <c r="K77" s="31" t="s">
        <v>20</v>
      </c>
      <c r="L77" s="31" t="s">
        <v>35</v>
      </c>
      <c r="M77" s="32">
        <v>80</v>
      </c>
      <c r="N77" s="33">
        <v>23711.94</v>
      </c>
      <c r="O77" s="171"/>
    </row>
    <row r="78" spans="1:15" s="19" customFormat="1" ht="35" hidden="1" customHeight="1" x14ac:dyDescent="0.2">
      <c r="A78" s="29" t="s">
        <v>12</v>
      </c>
      <c r="B78" s="30" t="s">
        <v>194</v>
      </c>
      <c r="C78" s="30" t="s">
        <v>195</v>
      </c>
      <c r="D78" s="164" t="s">
        <v>196</v>
      </c>
      <c r="E78" s="164"/>
      <c r="F78" s="30" t="s">
        <v>804</v>
      </c>
      <c r="G78" s="30" t="s">
        <v>38</v>
      </c>
      <c r="H78" s="30" t="s">
        <v>39</v>
      </c>
      <c r="I78" s="31" t="s">
        <v>22</v>
      </c>
      <c r="J78" s="27" t="s">
        <v>193</v>
      </c>
      <c r="K78" s="31" t="s">
        <v>30</v>
      </c>
      <c r="L78" s="31" t="s">
        <v>31</v>
      </c>
      <c r="M78" s="32">
        <v>85</v>
      </c>
      <c r="N78" s="33">
        <v>30134</v>
      </c>
      <c r="O78" s="171"/>
    </row>
    <row r="79" spans="1:15" s="19" customFormat="1" ht="40" hidden="1" customHeight="1" x14ac:dyDescent="0.2">
      <c r="A79" s="29" t="s">
        <v>12</v>
      </c>
      <c r="B79" s="30" t="s">
        <v>200</v>
      </c>
      <c r="C79" s="30" t="s">
        <v>201</v>
      </c>
      <c r="D79" s="162" t="s">
        <v>202</v>
      </c>
      <c r="E79" s="162" t="str">
        <f>VLOOKUP(B79,Description!$A$2:$B$88,2,FALSE)</f>
        <v>INTREPID responds to the need to identify actions and strategies to ensure the inclusion of disabled people in tennis and beyond, with a view to integrated management. The general objective of the project is to guarantee an improvement in the quality of life of people with disabilities through a protected and temporary sporting cross-border and innovative path, aimed at achieving self-esteem. In addition, the involvement of the Albanian partner is in continuity with the selection of Tirana for the European City of Sport 2023 title.</v>
      </c>
      <c r="F79" s="30" t="s">
        <v>803</v>
      </c>
      <c r="G79" s="30" t="s">
        <v>36</v>
      </c>
      <c r="H79" s="30" t="s">
        <v>37</v>
      </c>
      <c r="I79" s="31" t="s">
        <v>18</v>
      </c>
      <c r="J79" s="27" t="s">
        <v>203</v>
      </c>
      <c r="K79" s="31" t="s">
        <v>20</v>
      </c>
      <c r="L79" s="31" t="s">
        <v>50</v>
      </c>
      <c r="M79" s="32">
        <v>80</v>
      </c>
      <c r="N79" s="33">
        <v>87387.48</v>
      </c>
      <c r="O79" s="171">
        <f t="shared" si="1"/>
        <v>166520.47999999998</v>
      </c>
    </row>
    <row r="80" spans="1:15" s="19" customFormat="1" ht="40" hidden="1" customHeight="1" x14ac:dyDescent="0.2">
      <c r="A80" s="29" t="s">
        <v>12</v>
      </c>
      <c r="B80" s="30" t="s">
        <v>200</v>
      </c>
      <c r="C80" s="30" t="s">
        <v>201</v>
      </c>
      <c r="D80" s="163"/>
      <c r="E80" s="163"/>
      <c r="F80" s="30" t="s">
        <v>803</v>
      </c>
      <c r="G80" s="30" t="s">
        <v>36</v>
      </c>
      <c r="H80" s="30" t="s">
        <v>37</v>
      </c>
      <c r="I80" s="31" t="s">
        <v>22</v>
      </c>
      <c r="J80" s="27" t="s">
        <v>204</v>
      </c>
      <c r="K80" s="31" t="s">
        <v>30</v>
      </c>
      <c r="L80" s="31" t="s">
        <v>31</v>
      </c>
      <c r="M80" s="32">
        <v>85</v>
      </c>
      <c r="N80" s="33">
        <v>39126</v>
      </c>
      <c r="O80" s="171"/>
    </row>
    <row r="81" spans="1:15" s="19" customFormat="1" ht="40" hidden="1" customHeight="1" x14ac:dyDescent="0.2">
      <c r="A81" s="29" t="s">
        <v>12</v>
      </c>
      <c r="B81" s="30" t="s">
        <v>200</v>
      </c>
      <c r="C81" s="30" t="s">
        <v>201</v>
      </c>
      <c r="D81" s="164"/>
      <c r="E81" s="164"/>
      <c r="F81" s="30" t="s">
        <v>803</v>
      </c>
      <c r="G81" s="30" t="s">
        <v>36</v>
      </c>
      <c r="H81" s="30" t="s">
        <v>37</v>
      </c>
      <c r="I81" s="31" t="s">
        <v>22</v>
      </c>
      <c r="J81" s="27" t="s">
        <v>205</v>
      </c>
      <c r="K81" s="31" t="s">
        <v>24</v>
      </c>
      <c r="L81" s="31" t="s">
        <v>25</v>
      </c>
      <c r="M81" s="32">
        <v>85</v>
      </c>
      <c r="N81" s="33">
        <v>40007</v>
      </c>
      <c r="O81" s="171"/>
    </row>
    <row r="82" spans="1:15" s="19" customFormat="1" ht="35" hidden="1" customHeight="1" x14ac:dyDescent="0.2">
      <c r="A82" s="29" t="s">
        <v>12</v>
      </c>
      <c r="B82" s="30" t="s">
        <v>206</v>
      </c>
      <c r="C82" s="30" t="s">
        <v>207</v>
      </c>
      <c r="D82" s="162" t="s">
        <v>208</v>
      </c>
      <c r="E82" s="162" t="str">
        <f>VLOOKUP(B82,Description!$A$2:$B$88,2,FALSE)</f>
        <v>GOVERNANCE capitalizes on HISTEK and HISTEK Plus Projects and aims to favor and consolidate the gradual sharing, between the 3 countries, of a common cultural background, functional to the effective future implementation of a 5 EQF Level CB training system. The main challenge is to enable efficient and solid channels of communication between the educational systems of IT-AL-ME, to make cooperation effective and progressively guarantee real commitment to the implementation of a future EQF 5 education system at CB level.</v>
      </c>
      <c r="F82" s="30" t="s">
        <v>801</v>
      </c>
      <c r="G82" s="30" t="s">
        <v>16</v>
      </c>
      <c r="H82" s="30" t="s">
        <v>17</v>
      </c>
      <c r="I82" s="31" t="s">
        <v>18</v>
      </c>
      <c r="J82" s="27" t="s">
        <v>209</v>
      </c>
      <c r="K82" s="31" t="s">
        <v>20</v>
      </c>
      <c r="L82" s="31" t="s">
        <v>67</v>
      </c>
      <c r="M82" s="32">
        <v>80</v>
      </c>
      <c r="N82" s="33">
        <v>25177.68</v>
      </c>
      <c r="O82" s="171">
        <f t="shared" si="1"/>
        <v>83920.1</v>
      </c>
    </row>
    <row r="83" spans="1:15" s="19" customFormat="1" ht="35" hidden="1" customHeight="1" x14ac:dyDescent="0.2">
      <c r="A83" s="29" t="s">
        <v>12</v>
      </c>
      <c r="B83" s="30" t="s">
        <v>206</v>
      </c>
      <c r="C83" s="30" t="s">
        <v>207</v>
      </c>
      <c r="D83" s="163" t="s">
        <v>208</v>
      </c>
      <c r="E83" s="163"/>
      <c r="F83" s="30" t="s">
        <v>801</v>
      </c>
      <c r="G83" s="30" t="s">
        <v>16</v>
      </c>
      <c r="H83" s="30" t="s">
        <v>17</v>
      </c>
      <c r="I83" s="31" t="s">
        <v>22</v>
      </c>
      <c r="J83" s="27" t="s">
        <v>48</v>
      </c>
      <c r="K83" s="31" t="s">
        <v>30</v>
      </c>
      <c r="L83" s="31" t="s">
        <v>31</v>
      </c>
      <c r="M83" s="32">
        <v>85</v>
      </c>
      <c r="N83" s="33">
        <v>20992</v>
      </c>
      <c r="O83" s="171"/>
    </row>
    <row r="84" spans="1:15" s="19" customFormat="1" ht="35" hidden="1" customHeight="1" x14ac:dyDescent="0.2">
      <c r="A84" s="29" t="s">
        <v>12</v>
      </c>
      <c r="B84" s="30" t="s">
        <v>206</v>
      </c>
      <c r="C84" s="30" t="s">
        <v>207</v>
      </c>
      <c r="D84" s="163" t="s">
        <v>208</v>
      </c>
      <c r="E84" s="163"/>
      <c r="F84" s="30" t="s">
        <v>801</v>
      </c>
      <c r="G84" s="30" t="s">
        <v>16</v>
      </c>
      <c r="H84" s="30" t="s">
        <v>17</v>
      </c>
      <c r="I84" s="31" t="s">
        <v>22</v>
      </c>
      <c r="J84" s="27" t="s">
        <v>210</v>
      </c>
      <c r="K84" s="31" t="s">
        <v>20</v>
      </c>
      <c r="L84" s="31" t="s">
        <v>67</v>
      </c>
      <c r="M84" s="32">
        <v>80</v>
      </c>
      <c r="N84" s="33">
        <v>14607.42</v>
      </c>
      <c r="O84" s="171"/>
    </row>
    <row r="85" spans="1:15" s="19" customFormat="1" ht="35" hidden="1" customHeight="1" x14ac:dyDescent="0.2">
      <c r="A85" s="29" t="s">
        <v>12</v>
      </c>
      <c r="B85" s="30" t="s">
        <v>206</v>
      </c>
      <c r="C85" s="30" t="s">
        <v>207</v>
      </c>
      <c r="D85" s="164" t="s">
        <v>208</v>
      </c>
      <c r="E85" s="164"/>
      <c r="F85" s="30" t="s">
        <v>801</v>
      </c>
      <c r="G85" s="30" t="s">
        <v>16</v>
      </c>
      <c r="H85" s="30" t="s">
        <v>17</v>
      </c>
      <c r="I85" s="31" t="s">
        <v>22</v>
      </c>
      <c r="J85" s="27" t="s">
        <v>211</v>
      </c>
      <c r="K85" s="31" t="s">
        <v>24</v>
      </c>
      <c r="L85" s="31" t="s">
        <v>86</v>
      </c>
      <c r="M85" s="32">
        <v>85</v>
      </c>
      <c r="N85" s="33">
        <v>23143</v>
      </c>
      <c r="O85" s="171"/>
    </row>
    <row r="86" spans="1:15" s="19" customFormat="1" ht="35" hidden="1" customHeight="1" x14ac:dyDescent="0.2">
      <c r="A86" s="29" t="s">
        <v>12</v>
      </c>
      <c r="B86" s="30" t="s">
        <v>212</v>
      </c>
      <c r="C86" s="30" t="s">
        <v>213</v>
      </c>
      <c r="D86" s="162" t="s">
        <v>214</v>
      </c>
      <c r="E86" s="162" t="str">
        <f>VLOOKUP(B86,Description!$A$2:$B$88,2,FALSE)</f>
        <v>HERALD aims to support the creation, promotion and distribution of artistic productions in the South adriatic area. it will lead to the constitution of a Cross-border Performing Arts’ Community based on a unique methodology, Here comes Hermes, herald of the gods, who will travel across the lands of Puglia, Albania and Montenegro to help peoples encourage the longevity of the Performing Arts.</v>
      </c>
      <c r="F86" s="30" t="s">
        <v>804</v>
      </c>
      <c r="G86" s="30" t="s">
        <v>38</v>
      </c>
      <c r="H86" s="30" t="s">
        <v>39</v>
      </c>
      <c r="I86" s="31" t="s">
        <v>18</v>
      </c>
      <c r="J86" s="27" t="s">
        <v>215</v>
      </c>
      <c r="K86" s="31" t="s">
        <v>20</v>
      </c>
      <c r="L86" s="31" t="s">
        <v>50</v>
      </c>
      <c r="M86" s="32">
        <v>80</v>
      </c>
      <c r="N86" s="33">
        <v>68085</v>
      </c>
      <c r="O86" s="171">
        <f t="shared" si="1"/>
        <v>181402.12</v>
      </c>
    </row>
    <row r="87" spans="1:15" s="19" customFormat="1" ht="35" hidden="1" customHeight="1" x14ac:dyDescent="0.2">
      <c r="A87" s="29" t="s">
        <v>12</v>
      </c>
      <c r="B87" s="30" t="s">
        <v>212</v>
      </c>
      <c r="C87" s="30" t="s">
        <v>213</v>
      </c>
      <c r="D87" s="163" t="s">
        <v>214</v>
      </c>
      <c r="E87" s="163"/>
      <c r="F87" s="30" t="s">
        <v>804</v>
      </c>
      <c r="G87" s="30" t="s">
        <v>38</v>
      </c>
      <c r="H87" s="30" t="s">
        <v>39</v>
      </c>
      <c r="I87" s="31" t="s">
        <v>22</v>
      </c>
      <c r="J87" s="27" t="s">
        <v>104</v>
      </c>
      <c r="K87" s="31" t="s">
        <v>20</v>
      </c>
      <c r="L87" s="31" t="s">
        <v>67</v>
      </c>
      <c r="M87" s="32">
        <v>80</v>
      </c>
      <c r="N87" s="33">
        <v>76710.12</v>
      </c>
      <c r="O87" s="171"/>
    </row>
    <row r="88" spans="1:15" s="19" customFormat="1" ht="35" hidden="1" customHeight="1" x14ac:dyDescent="0.2">
      <c r="A88" s="29" t="s">
        <v>12</v>
      </c>
      <c r="B88" s="30" t="s">
        <v>212</v>
      </c>
      <c r="C88" s="30" t="s">
        <v>213</v>
      </c>
      <c r="D88" s="164" t="s">
        <v>214</v>
      </c>
      <c r="E88" s="164"/>
      <c r="F88" s="30" t="s">
        <v>804</v>
      </c>
      <c r="G88" s="30" t="s">
        <v>38</v>
      </c>
      <c r="H88" s="30" t="s">
        <v>39</v>
      </c>
      <c r="I88" s="31" t="s">
        <v>22</v>
      </c>
      <c r="J88" s="27" t="s">
        <v>216</v>
      </c>
      <c r="K88" s="31" t="s">
        <v>24</v>
      </c>
      <c r="L88" s="31" t="s">
        <v>217</v>
      </c>
      <c r="M88" s="32">
        <v>85</v>
      </c>
      <c r="N88" s="33">
        <v>36607</v>
      </c>
      <c r="O88" s="171"/>
    </row>
    <row r="89" spans="1:15" s="19" customFormat="1" ht="25" hidden="1" customHeight="1" x14ac:dyDescent="0.2">
      <c r="A89" s="29" t="s">
        <v>12</v>
      </c>
      <c r="B89" s="30" t="s">
        <v>219</v>
      </c>
      <c r="C89" s="30" t="s">
        <v>220</v>
      </c>
      <c r="D89" s="162" t="s">
        <v>221</v>
      </c>
      <c r="E89" s="162" t="str">
        <f>VLOOKUP(B89,Description!$A$2:$B$88,2,FALSE)</f>
        <v>Aquaponics is an agricultural practice that combines recirculating aquaculture systems (the RAS technology) with growing vegetables above ground (hydroponics). the project leverages on the results of the project ISEPA, and will provide for a Joint Aquaponics Agenda to support this profitable business model that combines with environmental sustainability and food security. This will be possible thanks to the cooperation of 5 organizations from Puglia, Molise, Albania and Montenegro that solely hold the scientific knowledge, practical experience and aquaponics facilities in the whole Programme area.</v>
      </c>
      <c r="F89" s="30" t="s">
        <v>804</v>
      </c>
      <c r="G89" s="30" t="s">
        <v>38</v>
      </c>
      <c r="H89" s="30" t="s">
        <v>39</v>
      </c>
      <c r="I89" s="31" t="s">
        <v>18</v>
      </c>
      <c r="J89" s="27" t="s">
        <v>150</v>
      </c>
      <c r="K89" s="31" t="s">
        <v>20</v>
      </c>
      <c r="L89" s="31" t="s">
        <v>21</v>
      </c>
      <c r="M89" s="32">
        <v>80</v>
      </c>
      <c r="N89" s="33">
        <v>48889.62</v>
      </c>
      <c r="O89" s="171">
        <f t="shared" si="1"/>
        <v>181000.18</v>
      </c>
    </row>
    <row r="90" spans="1:15" s="19" customFormat="1" ht="25" hidden="1" customHeight="1" x14ac:dyDescent="0.2">
      <c r="A90" s="29" t="s">
        <v>12</v>
      </c>
      <c r="B90" s="30" t="s">
        <v>219</v>
      </c>
      <c r="C90" s="30" t="s">
        <v>220</v>
      </c>
      <c r="D90" s="163" t="s">
        <v>221</v>
      </c>
      <c r="E90" s="163"/>
      <c r="F90" s="30" t="s">
        <v>804</v>
      </c>
      <c r="G90" s="30" t="s">
        <v>38</v>
      </c>
      <c r="H90" s="30" t="s">
        <v>39</v>
      </c>
      <c r="I90" s="31" t="s">
        <v>22</v>
      </c>
      <c r="J90" s="27" t="s">
        <v>222</v>
      </c>
      <c r="K90" s="31" t="s">
        <v>24</v>
      </c>
      <c r="L90" s="31" t="s">
        <v>25</v>
      </c>
      <c r="M90" s="32">
        <v>85</v>
      </c>
      <c r="N90" s="33">
        <v>36607</v>
      </c>
      <c r="O90" s="171"/>
    </row>
    <row r="91" spans="1:15" s="19" customFormat="1" ht="25" hidden="1" customHeight="1" x14ac:dyDescent="0.2">
      <c r="A91" s="29" t="s">
        <v>12</v>
      </c>
      <c r="B91" s="30" t="s">
        <v>219</v>
      </c>
      <c r="C91" s="30" t="s">
        <v>220</v>
      </c>
      <c r="D91" s="163" t="s">
        <v>221</v>
      </c>
      <c r="E91" s="163"/>
      <c r="F91" s="30" t="s">
        <v>804</v>
      </c>
      <c r="G91" s="30" t="s">
        <v>38</v>
      </c>
      <c r="H91" s="30" t="s">
        <v>39</v>
      </c>
      <c r="I91" s="31" t="s">
        <v>22</v>
      </c>
      <c r="J91" s="27" t="s">
        <v>144</v>
      </c>
      <c r="K91" s="31" t="s">
        <v>20</v>
      </c>
      <c r="L91" s="31" t="s">
        <v>35</v>
      </c>
      <c r="M91" s="32">
        <v>80</v>
      </c>
      <c r="N91" s="33">
        <v>38390.76</v>
      </c>
      <c r="O91" s="171"/>
    </row>
    <row r="92" spans="1:15" s="19" customFormat="1" ht="25" hidden="1" customHeight="1" x14ac:dyDescent="0.2">
      <c r="A92" s="29" t="s">
        <v>12</v>
      </c>
      <c r="B92" s="30" t="s">
        <v>219</v>
      </c>
      <c r="C92" s="30" t="s">
        <v>220</v>
      </c>
      <c r="D92" s="163" t="s">
        <v>221</v>
      </c>
      <c r="E92" s="163"/>
      <c r="F92" s="30" t="s">
        <v>804</v>
      </c>
      <c r="G92" s="30" t="s">
        <v>38</v>
      </c>
      <c r="H92" s="30" t="s">
        <v>39</v>
      </c>
      <c r="I92" s="31" t="s">
        <v>22</v>
      </c>
      <c r="J92" s="27" t="s">
        <v>223</v>
      </c>
      <c r="K92" s="31" t="s">
        <v>20</v>
      </c>
      <c r="L92" s="31" t="s">
        <v>67</v>
      </c>
      <c r="M92" s="32">
        <v>80</v>
      </c>
      <c r="N92" s="33">
        <v>33802.800000000003</v>
      </c>
      <c r="O92" s="171"/>
    </row>
    <row r="93" spans="1:15" s="19" customFormat="1" ht="25" hidden="1" customHeight="1" x14ac:dyDescent="0.2">
      <c r="A93" s="29" t="s">
        <v>12</v>
      </c>
      <c r="B93" s="30" t="s">
        <v>219</v>
      </c>
      <c r="C93" s="30" t="s">
        <v>220</v>
      </c>
      <c r="D93" s="164" t="s">
        <v>221</v>
      </c>
      <c r="E93" s="164"/>
      <c r="F93" s="30" t="s">
        <v>804</v>
      </c>
      <c r="G93" s="30" t="s">
        <v>38</v>
      </c>
      <c r="H93" s="30" t="s">
        <v>39</v>
      </c>
      <c r="I93" s="31" t="s">
        <v>22</v>
      </c>
      <c r="J93" s="27" t="s">
        <v>224</v>
      </c>
      <c r="K93" s="31" t="s">
        <v>30</v>
      </c>
      <c r="L93" s="31" t="s">
        <v>31</v>
      </c>
      <c r="M93" s="32">
        <v>85</v>
      </c>
      <c r="N93" s="33">
        <v>23310</v>
      </c>
      <c r="O93" s="171"/>
    </row>
    <row r="94" spans="1:15" s="19" customFormat="1" ht="32" hidden="1" x14ac:dyDescent="0.2">
      <c r="A94" s="29" t="s">
        <v>12</v>
      </c>
      <c r="B94" s="30" t="s">
        <v>227</v>
      </c>
      <c r="C94" s="30" t="s">
        <v>228</v>
      </c>
      <c r="D94" s="162" t="s">
        <v>229</v>
      </c>
      <c r="E94" s="162" t="str">
        <f>VLOOKUP(B94,Description!$A$2:$B$88,2,FALSE)</f>
        <v>CRAFTLAB PLUS, a capitalisation action born from the project CRAFTLAB, funded under Interreg GR-IT 14-20, aims to promote skills transferral in artisanship while strengthening craft industry &amp; valorising cultural heritage through cross-border cooperation. the project focuses on 3 artisan sectors, ceramics, mosaics &amp;textiles.</v>
      </c>
      <c r="F94" s="30" t="s">
        <v>803</v>
      </c>
      <c r="G94" s="30" t="s">
        <v>36</v>
      </c>
      <c r="H94" s="30" t="s">
        <v>37</v>
      </c>
      <c r="I94" s="31" t="s">
        <v>18</v>
      </c>
      <c r="J94" s="27" t="s">
        <v>230</v>
      </c>
      <c r="K94" s="31" t="s">
        <v>20</v>
      </c>
      <c r="L94" s="31" t="s">
        <v>67</v>
      </c>
      <c r="M94" s="32">
        <v>80</v>
      </c>
      <c r="N94" s="33">
        <v>71401.02</v>
      </c>
      <c r="O94" s="171">
        <f t="shared" si="1"/>
        <v>197769.82</v>
      </c>
    </row>
    <row r="95" spans="1:15" s="19" customFormat="1" ht="16" hidden="1" x14ac:dyDescent="0.2">
      <c r="A95" s="29" t="s">
        <v>12</v>
      </c>
      <c r="B95" s="30" t="s">
        <v>227</v>
      </c>
      <c r="C95" s="30" t="s">
        <v>228</v>
      </c>
      <c r="D95" s="163" t="s">
        <v>229</v>
      </c>
      <c r="E95" s="163"/>
      <c r="F95" s="30" t="s">
        <v>803</v>
      </c>
      <c r="G95" s="30" t="s">
        <v>36</v>
      </c>
      <c r="H95" s="30" t="s">
        <v>37</v>
      </c>
      <c r="I95" s="31" t="s">
        <v>22</v>
      </c>
      <c r="J95" s="27" t="s">
        <v>231</v>
      </c>
      <c r="K95" s="31" t="s">
        <v>24</v>
      </c>
      <c r="L95" s="31" t="s">
        <v>25</v>
      </c>
      <c r="M95" s="32">
        <v>85</v>
      </c>
      <c r="N95" s="33">
        <v>43758</v>
      </c>
      <c r="O95" s="171"/>
    </row>
    <row r="96" spans="1:15" s="19" customFormat="1" ht="16" hidden="1" x14ac:dyDescent="0.2">
      <c r="A96" s="29" t="s">
        <v>12</v>
      </c>
      <c r="B96" s="30" t="s">
        <v>227</v>
      </c>
      <c r="C96" s="30" t="s">
        <v>228</v>
      </c>
      <c r="D96" s="163" t="s">
        <v>229</v>
      </c>
      <c r="E96" s="163"/>
      <c r="F96" s="30" t="s">
        <v>803</v>
      </c>
      <c r="G96" s="30" t="s">
        <v>36</v>
      </c>
      <c r="H96" s="30" t="s">
        <v>37</v>
      </c>
      <c r="I96" s="31" t="s">
        <v>22</v>
      </c>
      <c r="J96" s="27" t="s">
        <v>232</v>
      </c>
      <c r="K96" s="31" t="s">
        <v>20</v>
      </c>
      <c r="L96" s="31" t="s">
        <v>35</v>
      </c>
      <c r="M96" s="32">
        <v>80</v>
      </c>
      <c r="N96" s="33">
        <v>33802.800000000003</v>
      </c>
      <c r="O96" s="171"/>
    </row>
    <row r="97" spans="1:15" s="19" customFormat="1" ht="16" hidden="1" x14ac:dyDescent="0.2">
      <c r="A97" s="29" t="s">
        <v>12</v>
      </c>
      <c r="B97" s="30" t="s">
        <v>227</v>
      </c>
      <c r="C97" s="30" t="s">
        <v>228</v>
      </c>
      <c r="D97" s="164" t="s">
        <v>229</v>
      </c>
      <c r="E97" s="164"/>
      <c r="F97" s="30" t="s">
        <v>803</v>
      </c>
      <c r="G97" s="30" t="s">
        <v>36</v>
      </c>
      <c r="H97" s="30" t="s">
        <v>37</v>
      </c>
      <c r="I97" s="31" t="s">
        <v>22</v>
      </c>
      <c r="J97" s="27" t="s">
        <v>233</v>
      </c>
      <c r="K97" s="31" t="s">
        <v>30</v>
      </c>
      <c r="L97" s="31" t="s">
        <v>31</v>
      </c>
      <c r="M97" s="32">
        <v>85</v>
      </c>
      <c r="N97" s="33">
        <v>48808</v>
      </c>
      <c r="O97" s="171"/>
    </row>
    <row r="98" spans="1:15" s="19" customFormat="1" ht="30" hidden="1" customHeight="1" x14ac:dyDescent="0.2">
      <c r="A98" s="29" t="s">
        <v>12</v>
      </c>
      <c r="B98" s="30" t="s">
        <v>234</v>
      </c>
      <c r="C98" s="30" t="s">
        <v>235</v>
      </c>
      <c r="D98" s="162" t="s">
        <v>236</v>
      </c>
      <c r="E98" s="162" t="str">
        <f>VLOOKUP(B98,Description!$A$2:$B$88,2,FALSE)</f>
        <v>WRECKS4ALL 2.0 builds on the opportunity of capitalizing on relevant experiences, outputs, and results of the project “Protecting underwater heritage through its digitalization and valorisation as a novel touristic offer - WRECKS4ALL” (IPA HR-Bosnia Herzegovina-MNE). the project will foster innovative cultural and tourism improvement through the utake of the “WRECKS4ALL Action Plan” for the improvement of the dive destinations and digital access to underwater cultural heritage.</v>
      </c>
      <c r="F98" s="30" t="s">
        <v>803</v>
      </c>
      <c r="G98" s="30" t="s">
        <v>42</v>
      </c>
      <c r="H98" s="30" t="s">
        <v>43</v>
      </c>
      <c r="I98" s="31" t="s">
        <v>18</v>
      </c>
      <c r="J98" s="27" t="s">
        <v>72</v>
      </c>
      <c r="K98" s="31" t="s">
        <v>30</v>
      </c>
      <c r="L98" s="31" t="s">
        <v>31</v>
      </c>
      <c r="M98" s="32">
        <v>85</v>
      </c>
      <c r="N98" s="33">
        <v>65897</v>
      </c>
      <c r="O98" s="171">
        <f t="shared" si="1"/>
        <v>187096.68</v>
      </c>
    </row>
    <row r="99" spans="1:15" s="19" customFormat="1" ht="30" hidden="1" customHeight="1" x14ac:dyDescent="0.2">
      <c r="A99" s="29" t="s">
        <v>12</v>
      </c>
      <c r="B99" s="30" t="s">
        <v>234</v>
      </c>
      <c r="C99" s="30" t="s">
        <v>235</v>
      </c>
      <c r="D99" s="163" t="s">
        <v>236</v>
      </c>
      <c r="E99" s="163"/>
      <c r="F99" s="30" t="s">
        <v>803</v>
      </c>
      <c r="G99" s="30" t="s">
        <v>42</v>
      </c>
      <c r="H99" s="30" t="s">
        <v>43</v>
      </c>
      <c r="I99" s="31" t="s">
        <v>22</v>
      </c>
      <c r="J99" s="27" t="s">
        <v>237</v>
      </c>
      <c r="K99" s="31" t="s">
        <v>24</v>
      </c>
      <c r="L99" s="31" t="s">
        <v>126</v>
      </c>
      <c r="M99" s="32">
        <v>85</v>
      </c>
      <c r="N99" s="33">
        <v>39973</v>
      </c>
      <c r="O99" s="171"/>
    </row>
    <row r="100" spans="1:15" s="19" customFormat="1" ht="30" hidden="1" customHeight="1" x14ac:dyDescent="0.2">
      <c r="A100" s="29" t="s">
        <v>12</v>
      </c>
      <c r="B100" s="30" t="s">
        <v>234</v>
      </c>
      <c r="C100" s="30" t="s">
        <v>235</v>
      </c>
      <c r="D100" s="163" t="s">
        <v>236</v>
      </c>
      <c r="E100" s="163"/>
      <c r="F100" s="30" t="s">
        <v>803</v>
      </c>
      <c r="G100" s="30" t="s">
        <v>42</v>
      </c>
      <c r="H100" s="30" t="s">
        <v>43</v>
      </c>
      <c r="I100" s="31" t="s">
        <v>22</v>
      </c>
      <c r="J100" s="27" t="s">
        <v>83</v>
      </c>
      <c r="K100" s="31" t="s">
        <v>20</v>
      </c>
      <c r="L100" s="31" t="s">
        <v>21</v>
      </c>
      <c r="M100" s="32">
        <v>80</v>
      </c>
      <c r="N100" s="33">
        <v>38319.360000000001</v>
      </c>
      <c r="O100" s="171"/>
    </row>
    <row r="101" spans="1:15" s="19" customFormat="1" ht="30" hidden="1" customHeight="1" x14ac:dyDescent="0.2">
      <c r="A101" s="29" t="s">
        <v>12</v>
      </c>
      <c r="B101" s="30" t="s">
        <v>234</v>
      </c>
      <c r="C101" s="30" t="s">
        <v>235</v>
      </c>
      <c r="D101" s="164" t="s">
        <v>236</v>
      </c>
      <c r="E101" s="164"/>
      <c r="F101" s="30" t="s">
        <v>803</v>
      </c>
      <c r="G101" s="30" t="s">
        <v>42</v>
      </c>
      <c r="H101" s="30" t="s">
        <v>43</v>
      </c>
      <c r="I101" s="31" t="s">
        <v>22</v>
      </c>
      <c r="J101" s="27" t="s">
        <v>238</v>
      </c>
      <c r="K101" s="31" t="s">
        <v>20</v>
      </c>
      <c r="L101" s="31" t="s">
        <v>35</v>
      </c>
      <c r="M101" s="32">
        <v>80</v>
      </c>
      <c r="N101" s="33">
        <v>42907.32</v>
      </c>
      <c r="O101" s="171"/>
    </row>
    <row r="102" spans="1:15" s="19" customFormat="1" ht="30" customHeight="1" x14ac:dyDescent="0.2">
      <c r="A102" s="29" t="s">
        <v>12</v>
      </c>
      <c r="B102" s="30" t="s">
        <v>242</v>
      </c>
      <c r="C102" s="30" t="s">
        <v>243</v>
      </c>
      <c r="D102" s="162" t="s">
        <v>244</v>
      </c>
      <c r="E102" s="162" t="str">
        <f>VLOOKUP(B102,Description!$A$2:$B$88,2,FALSE)</f>
        <v>SuS_AGRI aims to capitalise the methodology developed by the REBOUND project "Fostering Resilience in Rural Communities" funded by the ERASMUS+ programme. REBOUND project was identified as flagship project in the frame of actions for resilient rural areas by the European Rural Vision. SuS_AGRI aims to strengthen the base knowledge of farm producers in the South Adriatic area on agricultural practices to mitigate the effects of global warming.</v>
      </c>
      <c r="F102" s="30" t="s">
        <v>805</v>
      </c>
      <c r="G102" s="30" t="s">
        <v>44</v>
      </c>
      <c r="H102" s="30" t="s">
        <v>45</v>
      </c>
      <c r="I102" s="31" t="s">
        <v>18</v>
      </c>
      <c r="J102" s="27" t="s">
        <v>245</v>
      </c>
      <c r="K102" s="31" t="s">
        <v>20</v>
      </c>
      <c r="L102" s="31" t="s">
        <v>50</v>
      </c>
      <c r="M102" s="32">
        <v>80</v>
      </c>
      <c r="N102" s="33">
        <v>56183.64</v>
      </c>
      <c r="O102" s="171">
        <f t="shared" si="1"/>
        <v>141705.01999999999</v>
      </c>
    </row>
    <row r="103" spans="1:15" s="19" customFormat="1" ht="30" customHeight="1" x14ac:dyDescent="0.2">
      <c r="A103" s="29" t="s">
        <v>12</v>
      </c>
      <c r="B103" s="30" t="s">
        <v>242</v>
      </c>
      <c r="C103" s="30" t="s">
        <v>243</v>
      </c>
      <c r="D103" s="163" t="s">
        <v>244</v>
      </c>
      <c r="E103" s="163"/>
      <c r="F103" s="30" t="s">
        <v>805</v>
      </c>
      <c r="G103" s="30" t="s">
        <v>44</v>
      </c>
      <c r="H103" s="30" t="s">
        <v>45</v>
      </c>
      <c r="I103" s="31" t="s">
        <v>22</v>
      </c>
      <c r="J103" s="27" t="s">
        <v>112</v>
      </c>
      <c r="K103" s="31" t="s">
        <v>24</v>
      </c>
      <c r="L103" s="31" t="s">
        <v>113</v>
      </c>
      <c r="M103" s="32">
        <v>85</v>
      </c>
      <c r="N103" s="33">
        <v>33820</v>
      </c>
      <c r="O103" s="171"/>
    </row>
    <row r="104" spans="1:15" s="19" customFormat="1" ht="30" customHeight="1" x14ac:dyDescent="0.2">
      <c r="A104" s="29" t="s">
        <v>12</v>
      </c>
      <c r="B104" s="30" t="s">
        <v>242</v>
      </c>
      <c r="C104" s="30" t="s">
        <v>243</v>
      </c>
      <c r="D104" s="163" t="s">
        <v>244</v>
      </c>
      <c r="E104" s="163"/>
      <c r="F104" s="30" t="s">
        <v>805</v>
      </c>
      <c r="G104" s="30" t="s">
        <v>44</v>
      </c>
      <c r="H104" s="30" t="s">
        <v>45</v>
      </c>
      <c r="I104" s="31" t="s">
        <v>22</v>
      </c>
      <c r="J104" s="27" t="s">
        <v>246</v>
      </c>
      <c r="K104" s="31" t="s">
        <v>30</v>
      </c>
      <c r="L104" s="31" t="s">
        <v>31</v>
      </c>
      <c r="M104" s="32">
        <v>85</v>
      </c>
      <c r="N104" s="33">
        <v>32506</v>
      </c>
      <c r="O104" s="171"/>
    </row>
    <row r="105" spans="1:15" s="19" customFormat="1" ht="30" customHeight="1" x14ac:dyDescent="0.2">
      <c r="A105" s="29" t="s">
        <v>12</v>
      </c>
      <c r="B105" s="30" t="s">
        <v>242</v>
      </c>
      <c r="C105" s="30" t="s">
        <v>243</v>
      </c>
      <c r="D105" s="164" t="s">
        <v>244</v>
      </c>
      <c r="E105" s="164"/>
      <c r="F105" s="30" t="s">
        <v>805</v>
      </c>
      <c r="G105" s="30" t="s">
        <v>44</v>
      </c>
      <c r="H105" s="30" t="s">
        <v>45</v>
      </c>
      <c r="I105" s="31" t="s">
        <v>22</v>
      </c>
      <c r="J105" s="27" t="s">
        <v>138</v>
      </c>
      <c r="K105" s="31" t="s">
        <v>20</v>
      </c>
      <c r="L105" s="31" t="s">
        <v>35</v>
      </c>
      <c r="M105" s="32">
        <v>80</v>
      </c>
      <c r="N105" s="33">
        <v>19195.38</v>
      </c>
      <c r="O105" s="171"/>
    </row>
    <row r="106" spans="1:15" s="19" customFormat="1" ht="25" customHeight="1" x14ac:dyDescent="0.2">
      <c r="A106" s="29" t="s">
        <v>12</v>
      </c>
      <c r="B106" s="30" t="s">
        <v>247</v>
      </c>
      <c r="C106" s="30" t="s">
        <v>248</v>
      </c>
      <c r="D106" s="162" t="s">
        <v>249</v>
      </c>
      <c r="E106" s="162" t="str">
        <f>VLOOKUP(B106,Description!$A$2:$B$88,2,FALSE)</f>
        <v>GREEN faces models of energy collectives in the program area and provides good practices and guidance on the topic drawn from the capitalization of ITALME Project ADRIA_ALLIANCE. Green's approach will be: 
-Develop strategies for involvement in energy transition to encourage pro-environmental behavior by citizens, especially through the role of NGOs
- to providing elements for the implementation of ECs, and technical solutions to make energy consumption more efficient, combating the issue of energy demand</v>
      </c>
      <c r="F106" s="30" t="s">
        <v>805</v>
      </c>
      <c r="G106" s="30" t="s">
        <v>46</v>
      </c>
      <c r="H106" s="30" t="s">
        <v>47</v>
      </c>
      <c r="I106" s="31" t="s">
        <v>18</v>
      </c>
      <c r="J106" s="27" t="s">
        <v>250</v>
      </c>
      <c r="K106" s="31" t="s">
        <v>20</v>
      </c>
      <c r="L106" s="31" t="s">
        <v>21</v>
      </c>
      <c r="M106" s="32">
        <v>80</v>
      </c>
      <c r="N106" s="33">
        <v>82119.179999999993</v>
      </c>
      <c r="O106" s="171">
        <f t="shared" si="1"/>
        <v>198376.33999999997</v>
      </c>
    </row>
    <row r="107" spans="1:15" s="19" customFormat="1" ht="25" customHeight="1" x14ac:dyDescent="0.2">
      <c r="A107" s="29" t="s">
        <v>12</v>
      </c>
      <c r="B107" s="30" t="s">
        <v>247</v>
      </c>
      <c r="C107" s="30" t="s">
        <v>248</v>
      </c>
      <c r="D107" s="163" t="s">
        <v>249</v>
      </c>
      <c r="E107" s="163"/>
      <c r="F107" s="30" t="s">
        <v>805</v>
      </c>
      <c r="G107" s="30" t="s">
        <v>46</v>
      </c>
      <c r="H107" s="30" t="s">
        <v>47</v>
      </c>
      <c r="I107" s="31" t="s">
        <v>22</v>
      </c>
      <c r="J107" s="27" t="s">
        <v>88</v>
      </c>
      <c r="K107" s="31" t="s">
        <v>20</v>
      </c>
      <c r="L107" s="31" t="s">
        <v>35</v>
      </c>
      <c r="M107" s="32">
        <v>80</v>
      </c>
      <c r="N107" s="33">
        <v>33802.800000000003</v>
      </c>
      <c r="O107" s="171"/>
    </row>
    <row r="108" spans="1:15" s="19" customFormat="1" ht="25" customHeight="1" x14ac:dyDescent="0.2">
      <c r="A108" s="29" t="s">
        <v>12</v>
      </c>
      <c r="B108" s="30" t="s">
        <v>247</v>
      </c>
      <c r="C108" s="30" t="s">
        <v>248</v>
      </c>
      <c r="D108" s="163" t="s">
        <v>249</v>
      </c>
      <c r="E108" s="163"/>
      <c r="F108" s="30" t="s">
        <v>805</v>
      </c>
      <c r="G108" s="30" t="s">
        <v>46</v>
      </c>
      <c r="H108" s="30" t="s">
        <v>47</v>
      </c>
      <c r="I108" s="31" t="s">
        <v>22</v>
      </c>
      <c r="J108" s="27" t="s">
        <v>251</v>
      </c>
      <c r="K108" s="31" t="s">
        <v>30</v>
      </c>
      <c r="L108" s="31" t="s">
        <v>31</v>
      </c>
      <c r="M108" s="32">
        <v>85</v>
      </c>
      <c r="N108" s="33">
        <v>20992</v>
      </c>
      <c r="O108" s="171"/>
    </row>
    <row r="109" spans="1:15" s="19" customFormat="1" ht="25" customHeight="1" x14ac:dyDescent="0.2">
      <c r="A109" s="29" t="s">
        <v>12</v>
      </c>
      <c r="B109" s="30" t="s">
        <v>247</v>
      </c>
      <c r="C109" s="30" t="s">
        <v>248</v>
      </c>
      <c r="D109" s="163" t="s">
        <v>249</v>
      </c>
      <c r="E109" s="163"/>
      <c r="F109" s="30" t="s">
        <v>805</v>
      </c>
      <c r="G109" s="30" t="s">
        <v>46</v>
      </c>
      <c r="H109" s="30" t="s">
        <v>47</v>
      </c>
      <c r="I109" s="31" t="s">
        <v>22</v>
      </c>
      <c r="J109" s="27" t="s">
        <v>252</v>
      </c>
      <c r="K109" s="31" t="s">
        <v>20</v>
      </c>
      <c r="L109" s="31" t="s">
        <v>87</v>
      </c>
      <c r="M109" s="32">
        <v>80</v>
      </c>
      <c r="N109" s="33">
        <v>38319.360000000001</v>
      </c>
      <c r="O109" s="171"/>
    </row>
    <row r="110" spans="1:15" s="19" customFormat="1" ht="25" customHeight="1" x14ac:dyDescent="0.2">
      <c r="A110" s="29" t="s">
        <v>12</v>
      </c>
      <c r="B110" s="30" t="s">
        <v>247</v>
      </c>
      <c r="C110" s="30" t="s">
        <v>248</v>
      </c>
      <c r="D110" s="164" t="s">
        <v>249</v>
      </c>
      <c r="E110" s="164"/>
      <c r="F110" s="30" t="s">
        <v>805</v>
      </c>
      <c r="G110" s="30" t="s">
        <v>46</v>
      </c>
      <c r="H110" s="30" t="s">
        <v>47</v>
      </c>
      <c r="I110" s="31" t="s">
        <v>22</v>
      </c>
      <c r="J110" s="27" t="s">
        <v>253</v>
      </c>
      <c r="K110" s="31" t="s">
        <v>24</v>
      </c>
      <c r="L110" s="31" t="s">
        <v>25</v>
      </c>
      <c r="M110" s="32">
        <v>85</v>
      </c>
      <c r="N110" s="33">
        <v>23143</v>
      </c>
      <c r="O110" s="171"/>
    </row>
    <row r="111" spans="1:15" s="19" customFormat="1" ht="25" hidden="1" customHeight="1" x14ac:dyDescent="0.2">
      <c r="A111" s="29" t="s">
        <v>12</v>
      </c>
      <c r="B111" s="30" t="s">
        <v>255</v>
      </c>
      <c r="C111" s="30" t="s">
        <v>256</v>
      </c>
      <c r="D111" s="162" t="s">
        <v>257</v>
      </c>
      <c r="E111" s="162" t="str">
        <f>VLOOKUP(B111,Description!$A$2:$B$88,2,FALSE)</f>
        <v>capitalizing the INTERFIDE-CRT model (ITALME 377), the project aims to create a Brand Area gathering cross-border itineraries defined and tested in the INTERFIDE tours, enhancing destinations, the identity of the territories and the INTERFIDE model itself, through a cross-border governance model relevant for the promotion and coordination towards the joint promotion of tourist religious itineraries.</v>
      </c>
      <c r="F111" s="30" t="s">
        <v>803</v>
      </c>
      <c r="G111" s="30" t="s">
        <v>42</v>
      </c>
      <c r="H111" s="30" t="s">
        <v>43</v>
      </c>
      <c r="I111" s="31" t="s">
        <v>18</v>
      </c>
      <c r="J111" s="27" t="s">
        <v>258</v>
      </c>
      <c r="K111" s="31" t="s">
        <v>20</v>
      </c>
      <c r="L111" s="31" t="s">
        <v>259</v>
      </c>
      <c r="M111" s="32">
        <v>80</v>
      </c>
      <c r="N111" s="33">
        <v>76368.42</v>
      </c>
      <c r="O111" s="171">
        <f t="shared" si="1"/>
        <v>140804.41999999998</v>
      </c>
    </row>
    <row r="112" spans="1:15" s="19" customFormat="1" ht="25" hidden="1" customHeight="1" x14ac:dyDescent="0.2">
      <c r="A112" s="29" t="s">
        <v>12</v>
      </c>
      <c r="B112" s="30" t="s">
        <v>255</v>
      </c>
      <c r="C112" s="30" t="s">
        <v>256</v>
      </c>
      <c r="D112" s="163" t="s">
        <v>257</v>
      </c>
      <c r="E112" s="163"/>
      <c r="F112" s="30" t="s">
        <v>803</v>
      </c>
      <c r="G112" s="30" t="s">
        <v>42</v>
      </c>
      <c r="H112" s="30" t="s">
        <v>43</v>
      </c>
      <c r="I112" s="31" t="s">
        <v>22</v>
      </c>
      <c r="J112" s="27" t="s">
        <v>103</v>
      </c>
      <c r="K112" s="31" t="s">
        <v>24</v>
      </c>
      <c r="L112" s="31" t="s">
        <v>25</v>
      </c>
      <c r="M112" s="32">
        <v>85</v>
      </c>
      <c r="N112" s="33">
        <v>26509</v>
      </c>
      <c r="O112" s="171"/>
    </row>
    <row r="113" spans="1:15" s="19" customFormat="1" ht="25" hidden="1" customHeight="1" x14ac:dyDescent="0.2">
      <c r="A113" s="29" t="s">
        <v>12</v>
      </c>
      <c r="B113" s="30" t="s">
        <v>255</v>
      </c>
      <c r="C113" s="30" t="s">
        <v>256</v>
      </c>
      <c r="D113" s="163" t="s">
        <v>257</v>
      </c>
      <c r="E113" s="163"/>
      <c r="F113" s="30" t="s">
        <v>803</v>
      </c>
      <c r="G113" s="30" t="s">
        <v>42</v>
      </c>
      <c r="H113" s="30" t="s">
        <v>43</v>
      </c>
      <c r="I113" s="31" t="s">
        <v>22</v>
      </c>
      <c r="J113" s="27" t="s">
        <v>260</v>
      </c>
      <c r="K113" s="31" t="s">
        <v>30</v>
      </c>
      <c r="L113" s="31" t="s">
        <v>31</v>
      </c>
      <c r="M113" s="32">
        <v>85</v>
      </c>
      <c r="N113" s="33">
        <v>23310</v>
      </c>
      <c r="O113" s="171"/>
    </row>
    <row r="114" spans="1:15" s="19" customFormat="1" ht="25" hidden="1" customHeight="1" x14ac:dyDescent="0.2">
      <c r="A114" s="29" t="s">
        <v>12</v>
      </c>
      <c r="B114" s="30" t="s">
        <v>255</v>
      </c>
      <c r="C114" s="30" t="s">
        <v>256</v>
      </c>
      <c r="D114" s="164" t="s">
        <v>257</v>
      </c>
      <c r="E114" s="164"/>
      <c r="F114" s="30" t="s">
        <v>803</v>
      </c>
      <c r="G114" s="30" t="s">
        <v>42</v>
      </c>
      <c r="H114" s="30" t="s">
        <v>43</v>
      </c>
      <c r="I114" s="31" t="s">
        <v>22</v>
      </c>
      <c r="J114" s="27" t="s">
        <v>125</v>
      </c>
      <c r="K114" s="31" t="s">
        <v>20</v>
      </c>
      <c r="L114" s="31" t="s">
        <v>35</v>
      </c>
      <c r="M114" s="32">
        <v>80</v>
      </c>
      <c r="N114" s="33">
        <v>14617</v>
      </c>
      <c r="O114" s="171"/>
    </row>
    <row r="115" spans="1:15" s="19" customFormat="1" ht="45" hidden="1" customHeight="1" x14ac:dyDescent="0.2">
      <c r="A115" s="29" t="s">
        <v>12</v>
      </c>
      <c r="B115" s="30" t="s">
        <v>261</v>
      </c>
      <c r="C115" s="30" t="s">
        <v>262</v>
      </c>
      <c r="D115" s="165" t="s">
        <v>263</v>
      </c>
      <c r="E115" s="165" t="str">
        <f>VLOOKUP(B115,Description!$A$2:$B$88,2,FALSE)</f>
        <v>the project aims to setting up a public/private Network model to plan intermodal soft mobility itineraries along the via Traiana from the coasts of Puglia, crossing the Adriatic sea, to the via Egnazia in Albania, now Pan-European Corridor VIII. Soft mobility includes any non-motorized transport, i.e. pedestrian, bicycle, roller skate and skateboard transfers. It could be intended as “zero impact” or sustainable mobility too.</v>
      </c>
      <c r="F115" s="30" t="s">
        <v>802</v>
      </c>
      <c r="G115" s="30" t="s">
        <v>54</v>
      </c>
      <c r="H115" s="30" t="s">
        <v>55</v>
      </c>
      <c r="I115" s="31" t="s">
        <v>18</v>
      </c>
      <c r="J115" s="27" t="s">
        <v>264</v>
      </c>
      <c r="K115" s="31" t="s">
        <v>20</v>
      </c>
      <c r="L115" s="31" t="s">
        <v>67</v>
      </c>
      <c r="M115" s="32">
        <v>80</v>
      </c>
      <c r="N115" s="33">
        <v>100308.84</v>
      </c>
      <c r="O115" s="171">
        <f t="shared" si="1"/>
        <v>165476.84</v>
      </c>
    </row>
    <row r="116" spans="1:15" s="19" customFormat="1" ht="45" hidden="1" customHeight="1" x14ac:dyDescent="0.2">
      <c r="A116" s="29" t="s">
        <v>12</v>
      </c>
      <c r="B116" s="30" t="s">
        <v>261</v>
      </c>
      <c r="C116" s="30" t="s">
        <v>262</v>
      </c>
      <c r="D116" s="167"/>
      <c r="E116" s="167"/>
      <c r="F116" s="30" t="s">
        <v>802</v>
      </c>
      <c r="G116" s="30" t="s">
        <v>54</v>
      </c>
      <c r="H116" s="30" t="s">
        <v>55</v>
      </c>
      <c r="I116" s="31" t="s">
        <v>22</v>
      </c>
      <c r="J116" s="27" t="s">
        <v>265</v>
      </c>
      <c r="K116" s="31" t="s">
        <v>24</v>
      </c>
      <c r="L116" s="31" t="s">
        <v>25</v>
      </c>
      <c r="M116" s="32">
        <v>85</v>
      </c>
      <c r="N116" s="33">
        <v>65168</v>
      </c>
      <c r="O116" s="171"/>
    </row>
    <row r="117" spans="1:15" s="19" customFormat="1" ht="50" customHeight="1" x14ac:dyDescent="0.2">
      <c r="A117" s="29" t="s">
        <v>12</v>
      </c>
      <c r="B117" s="30" t="s">
        <v>266</v>
      </c>
      <c r="C117" s="30" t="s">
        <v>267</v>
      </c>
      <c r="D117" s="162" t="s">
        <v>268</v>
      </c>
      <c r="E117" s="162" t="str">
        <f>VLOOKUP(B117,Description!$A$2:$B$88,2,FALSE)</f>
        <v>BIOTOURS 2.0 aims to develop citizen science methodology for sea and biodiversity protection, supporting the integration of data necessary for scientific research on cetaceans protection. The project capitalizes the model applied by the ITALME BioTourS project. it will implement an integrated multi-sectoral approach to minimize threats impact on cetacean populations by combining technology, science and education. 
Output: developing a cross-border cetaceans monitoring Plan in the Adriatic sea including citizens active contributions to foster biodiversity protection, complying with EU recommendations</v>
      </c>
      <c r="F117" s="30" t="s">
        <v>805</v>
      </c>
      <c r="G117" s="30" t="s">
        <v>73</v>
      </c>
      <c r="H117" s="30" t="s">
        <v>74</v>
      </c>
      <c r="I117" s="31" t="s">
        <v>18</v>
      </c>
      <c r="J117" s="27" t="s">
        <v>269</v>
      </c>
      <c r="K117" s="31" t="s">
        <v>20</v>
      </c>
      <c r="L117" s="31" t="s">
        <v>82</v>
      </c>
      <c r="M117" s="32">
        <v>80</v>
      </c>
      <c r="N117" s="33">
        <v>108577.14</v>
      </c>
      <c r="O117" s="171">
        <f t="shared" si="1"/>
        <v>158100.14000000001</v>
      </c>
    </row>
    <row r="118" spans="1:15" s="19" customFormat="1" ht="50" customHeight="1" x14ac:dyDescent="0.2">
      <c r="A118" s="29" t="s">
        <v>12</v>
      </c>
      <c r="B118" s="30" t="s">
        <v>266</v>
      </c>
      <c r="C118" s="30" t="s">
        <v>267</v>
      </c>
      <c r="D118" s="163"/>
      <c r="E118" s="163"/>
      <c r="F118" s="30" t="s">
        <v>805</v>
      </c>
      <c r="G118" s="30" t="s">
        <v>73</v>
      </c>
      <c r="H118" s="30" t="s">
        <v>74</v>
      </c>
      <c r="I118" s="31" t="s">
        <v>22</v>
      </c>
      <c r="J118" s="27" t="s">
        <v>270</v>
      </c>
      <c r="K118" s="31" t="s">
        <v>24</v>
      </c>
      <c r="L118" s="31" t="s">
        <v>25</v>
      </c>
      <c r="M118" s="32">
        <v>85</v>
      </c>
      <c r="N118" s="33">
        <v>13464</v>
      </c>
      <c r="O118" s="171"/>
    </row>
    <row r="119" spans="1:15" s="19" customFormat="1" ht="32" x14ac:dyDescent="0.2">
      <c r="A119" s="29" t="s">
        <v>12</v>
      </c>
      <c r="B119" s="30" t="s">
        <v>266</v>
      </c>
      <c r="C119" s="30" t="s">
        <v>267</v>
      </c>
      <c r="D119" s="164"/>
      <c r="E119" s="164"/>
      <c r="F119" s="30" t="s">
        <v>805</v>
      </c>
      <c r="G119" s="30" t="s">
        <v>73</v>
      </c>
      <c r="H119" s="30" t="s">
        <v>74</v>
      </c>
      <c r="I119" s="31" t="s">
        <v>22</v>
      </c>
      <c r="J119" s="27" t="s">
        <v>271</v>
      </c>
      <c r="K119" s="31" t="s">
        <v>30</v>
      </c>
      <c r="L119" s="31" t="s">
        <v>31</v>
      </c>
      <c r="M119" s="32">
        <v>85</v>
      </c>
      <c r="N119" s="33">
        <v>36059</v>
      </c>
      <c r="O119" s="171"/>
    </row>
    <row r="120" spans="1:15" s="19" customFormat="1" ht="35" hidden="1" customHeight="1" x14ac:dyDescent="0.2">
      <c r="A120" s="29" t="s">
        <v>12</v>
      </c>
      <c r="B120" s="30" t="s">
        <v>273</v>
      </c>
      <c r="C120" s="30" t="s">
        <v>274</v>
      </c>
      <c r="D120" s="162" t="s">
        <v>275</v>
      </c>
      <c r="E120" s="162" t="str">
        <f>VLOOKUP(B120,Description!$A$2:$B$88,2,FALSE)</f>
        <v>MUSE aims to capitalise the paper “Defining Resilience in Remote Music Ecosystems” carried out by the NGO Center for Music Ecosystems and validated by the Stockholm Resilience Centre. This policy paper will be transferred in the partner territories to define an action plan to develop the resilience in Remote Music Ecosystem of the programme area.</v>
      </c>
      <c r="F120" s="30" t="s">
        <v>803</v>
      </c>
      <c r="G120" s="30" t="s">
        <v>36</v>
      </c>
      <c r="H120" s="30" t="s">
        <v>37</v>
      </c>
      <c r="I120" s="31" t="s">
        <v>18</v>
      </c>
      <c r="J120" s="27" t="s">
        <v>276</v>
      </c>
      <c r="K120" s="31" t="s">
        <v>20</v>
      </c>
      <c r="L120" s="31" t="s">
        <v>87</v>
      </c>
      <c r="M120" s="32">
        <v>80</v>
      </c>
      <c r="N120" s="33">
        <v>34130.22</v>
      </c>
      <c r="O120" s="171">
        <f t="shared" si="1"/>
        <v>76468.600000000006</v>
      </c>
    </row>
    <row r="121" spans="1:15" s="19" customFormat="1" ht="35" hidden="1" customHeight="1" x14ac:dyDescent="0.2">
      <c r="A121" s="29" t="s">
        <v>12</v>
      </c>
      <c r="B121" s="30" t="s">
        <v>273</v>
      </c>
      <c r="C121" s="30" t="s">
        <v>274</v>
      </c>
      <c r="D121" s="163"/>
      <c r="E121" s="163"/>
      <c r="F121" s="30" t="s">
        <v>803</v>
      </c>
      <c r="G121" s="30" t="s">
        <v>36</v>
      </c>
      <c r="H121" s="30" t="s">
        <v>37</v>
      </c>
      <c r="I121" s="31" t="s">
        <v>22</v>
      </c>
      <c r="J121" s="27" t="s">
        <v>277</v>
      </c>
      <c r="K121" s="31" t="s">
        <v>20</v>
      </c>
      <c r="L121" s="31" t="s">
        <v>35</v>
      </c>
      <c r="M121" s="32">
        <v>80</v>
      </c>
      <c r="N121" s="33">
        <v>19195.38</v>
      </c>
      <c r="O121" s="171"/>
    </row>
    <row r="122" spans="1:15" s="19" customFormat="1" ht="35" hidden="1" customHeight="1" x14ac:dyDescent="0.2">
      <c r="A122" s="29" t="s">
        <v>12</v>
      </c>
      <c r="B122" s="30" t="s">
        <v>273</v>
      </c>
      <c r="C122" s="30" t="s">
        <v>274</v>
      </c>
      <c r="D122" s="164"/>
      <c r="E122" s="164"/>
      <c r="F122" s="30" t="s">
        <v>803</v>
      </c>
      <c r="G122" s="30" t="s">
        <v>36</v>
      </c>
      <c r="H122" s="30" t="s">
        <v>37</v>
      </c>
      <c r="I122" s="31" t="s">
        <v>22</v>
      </c>
      <c r="J122" s="27" t="s">
        <v>278</v>
      </c>
      <c r="K122" s="31" t="s">
        <v>24</v>
      </c>
      <c r="L122" s="31" t="s">
        <v>25</v>
      </c>
      <c r="M122" s="32">
        <v>85</v>
      </c>
      <c r="N122" s="33">
        <v>23143</v>
      </c>
      <c r="O122" s="171"/>
    </row>
    <row r="123" spans="1:15" s="19" customFormat="1" ht="16" x14ac:dyDescent="0.2">
      <c r="A123" s="29" t="s">
        <v>12</v>
      </c>
      <c r="B123" s="30" t="s">
        <v>281</v>
      </c>
      <c r="C123" s="30" t="s">
        <v>282</v>
      </c>
      <c r="D123" s="162" t="s">
        <v>283</v>
      </c>
      <c r="E123" s="162" t="str">
        <f>VLOOKUP(B123,Description!$A$2:$B$88,2,FALSE)</f>
        <v>CLEAN aims to contribute to a greener South Adriatic by promoting energy efficiency across the region, capitalizing on the experiences gained by the EU Covenant of Mayors for Climate and Energy (CoM) - network with more than 11.600 cities – that require signatories to prepare a “Sustainable Energy and Climate Action Plan”(SECAP).
Their improved knowledge will lay the foundation for a joint action plan, to define a common strategy to further extend the CoM and practices in the programme area, whose implementation will be supported by a Memorandum of Understanding. 
The MoU will also create a control room to support municipalities in seeking EU/national funds, creating partnerships and synergies.</v>
      </c>
      <c r="F123" s="30" t="s">
        <v>805</v>
      </c>
      <c r="G123" s="30" t="s">
        <v>46</v>
      </c>
      <c r="H123" s="30" t="s">
        <v>47</v>
      </c>
      <c r="I123" s="31" t="s">
        <v>18</v>
      </c>
      <c r="J123" s="27" t="s">
        <v>284</v>
      </c>
      <c r="K123" s="31" t="s">
        <v>20</v>
      </c>
      <c r="L123" s="31" t="s">
        <v>67</v>
      </c>
      <c r="M123" s="32">
        <v>80</v>
      </c>
      <c r="N123" s="33">
        <v>58980.480000000003</v>
      </c>
      <c r="O123" s="171">
        <f t="shared" si="1"/>
        <v>167719.24000000002</v>
      </c>
    </row>
    <row r="124" spans="1:15" s="19" customFormat="1" ht="34.5" customHeight="1" x14ac:dyDescent="0.2">
      <c r="A124" s="29" t="s">
        <v>12</v>
      </c>
      <c r="B124" s="30" t="s">
        <v>281</v>
      </c>
      <c r="C124" s="30" t="s">
        <v>282</v>
      </c>
      <c r="D124" s="163"/>
      <c r="E124" s="163"/>
      <c r="F124" s="30" t="s">
        <v>805</v>
      </c>
      <c r="G124" s="30" t="s">
        <v>46</v>
      </c>
      <c r="H124" s="30" t="s">
        <v>47</v>
      </c>
      <c r="I124" s="31" t="s">
        <v>22</v>
      </c>
      <c r="J124" s="27" t="s">
        <v>216</v>
      </c>
      <c r="K124" s="31" t="s">
        <v>24</v>
      </c>
      <c r="L124" s="31" t="s">
        <v>217</v>
      </c>
      <c r="M124" s="32">
        <v>85</v>
      </c>
      <c r="N124" s="33">
        <v>36607</v>
      </c>
      <c r="O124" s="171"/>
    </row>
    <row r="125" spans="1:15" s="19" customFormat="1" ht="29.25" customHeight="1" x14ac:dyDescent="0.2">
      <c r="A125" s="29" t="s">
        <v>12</v>
      </c>
      <c r="B125" s="30" t="s">
        <v>281</v>
      </c>
      <c r="C125" s="30" t="s">
        <v>282</v>
      </c>
      <c r="D125" s="163"/>
      <c r="E125" s="163"/>
      <c r="F125" s="30" t="s">
        <v>805</v>
      </c>
      <c r="G125" s="30" t="s">
        <v>46</v>
      </c>
      <c r="H125" s="30" t="s">
        <v>47</v>
      </c>
      <c r="I125" s="31" t="s">
        <v>22</v>
      </c>
      <c r="J125" s="27" t="s">
        <v>254</v>
      </c>
      <c r="K125" s="31" t="s">
        <v>30</v>
      </c>
      <c r="L125" s="31" t="s">
        <v>31</v>
      </c>
      <c r="M125" s="32">
        <v>85</v>
      </c>
      <c r="N125" s="33">
        <v>33741</v>
      </c>
      <c r="O125" s="171"/>
    </row>
    <row r="126" spans="1:15" s="19" customFormat="1" ht="53.25" customHeight="1" x14ac:dyDescent="0.2">
      <c r="A126" s="29" t="s">
        <v>12</v>
      </c>
      <c r="B126" s="30" t="s">
        <v>281</v>
      </c>
      <c r="C126" s="30" t="s">
        <v>282</v>
      </c>
      <c r="D126" s="164"/>
      <c r="E126" s="164"/>
      <c r="F126" s="30" t="s">
        <v>805</v>
      </c>
      <c r="G126" s="30" t="s">
        <v>46</v>
      </c>
      <c r="H126" s="30" t="s">
        <v>47</v>
      </c>
      <c r="I126" s="31" t="s">
        <v>22</v>
      </c>
      <c r="J126" s="27" t="s">
        <v>285</v>
      </c>
      <c r="K126" s="31" t="s">
        <v>20</v>
      </c>
      <c r="L126" s="31" t="s">
        <v>35</v>
      </c>
      <c r="M126" s="32">
        <v>80</v>
      </c>
      <c r="N126" s="33">
        <v>38390.76</v>
      </c>
      <c r="O126" s="171"/>
    </row>
    <row r="127" spans="1:15" s="19" customFormat="1" ht="64" hidden="1" x14ac:dyDescent="0.2">
      <c r="A127" s="29" t="s">
        <v>12</v>
      </c>
      <c r="B127" s="30" t="s">
        <v>286</v>
      </c>
      <c r="C127" s="30" t="s">
        <v>287</v>
      </c>
      <c r="D127" s="162" t="s">
        <v>288</v>
      </c>
      <c r="E127" s="162" t="str">
        <f>VLOOKUP(B127,Description!$A$2:$B$88,2,FALSE)</f>
        <v>The objective is to guarantee access to knowledge, skills and production capacity to enforce in the aeronautical, nautical and mechanical sectors.
The main result will be the development of a joint action plan to increase the skills of the SMEs of the Programme area to be competitive in additive manufacturing at the EU level.</v>
      </c>
      <c r="F127" s="30" t="s">
        <v>804</v>
      </c>
      <c r="G127" s="30" t="s">
        <v>38</v>
      </c>
      <c r="H127" s="30" t="s">
        <v>39</v>
      </c>
      <c r="I127" s="31" t="s">
        <v>18</v>
      </c>
      <c r="J127" s="27" t="s">
        <v>289</v>
      </c>
      <c r="K127" s="31" t="s">
        <v>20</v>
      </c>
      <c r="L127" s="31" t="s">
        <v>67</v>
      </c>
      <c r="M127" s="32">
        <v>80</v>
      </c>
      <c r="N127" s="33">
        <v>87208.98</v>
      </c>
      <c r="O127" s="171">
        <f t="shared" si="1"/>
        <v>195804.83999999997</v>
      </c>
    </row>
    <row r="128" spans="1:15" s="19" customFormat="1" ht="20" hidden="1" customHeight="1" x14ac:dyDescent="0.2">
      <c r="A128" s="29" t="s">
        <v>12</v>
      </c>
      <c r="B128" s="30" t="s">
        <v>286</v>
      </c>
      <c r="C128" s="30" t="s">
        <v>287</v>
      </c>
      <c r="D128" s="163"/>
      <c r="E128" s="163"/>
      <c r="F128" s="30" t="s">
        <v>804</v>
      </c>
      <c r="G128" s="30" t="s">
        <v>38</v>
      </c>
      <c r="H128" s="30" t="s">
        <v>39</v>
      </c>
      <c r="I128" s="31" t="s">
        <v>22</v>
      </c>
      <c r="J128" s="27" t="s">
        <v>290</v>
      </c>
      <c r="K128" s="31" t="s">
        <v>24</v>
      </c>
      <c r="L128" s="31" t="s">
        <v>25</v>
      </c>
      <c r="M128" s="32">
        <v>85</v>
      </c>
      <c r="N128" s="33">
        <v>36607</v>
      </c>
      <c r="O128" s="171"/>
    </row>
    <row r="129" spans="1:15" s="19" customFormat="1" ht="24.75" hidden="1" customHeight="1" x14ac:dyDescent="0.2">
      <c r="A129" s="29" t="s">
        <v>12</v>
      </c>
      <c r="B129" s="30" t="s">
        <v>286</v>
      </c>
      <c r="C129" s="30" t="s">
        <v>287</v>
      </c>
      <c r="D129" s="163"/>
      <c r="E129" s="163"/>
      <c r="F129" s="30" t="s">
        <v>804</v>
      </c>
      <c r="G129" s="30" t="s">
        <v>38</v>
      </c>
      <c r="H129" s="30" t="s">
        <v>39</v>
      </c>
      <c r="I129" s="31" t="s">
        <v>22</v>
      </c>
      <c r="J129" s="27" t="s">
        <v>99</v>
      </c>
      <c r="K129" s="31" t="s">
        <v>30</v>
      </c>
      <c r="L129" s="31" t="s">
        <v>31</v>
      </c>
      <c r="M129" s="32">
        <v>85</v>
      </c>
      <c r="N129" s="33">
        <v>35327</v>
      </c>
      <c r="O129" s="171"/>
    </row>
    <row r="130" spans="1:15" s="19" customFormat="1" ht="48" hidden="1" x14ac:dyDescent="0.2">
      <c r="A130" s="29" t="s">
        <v>12</v>
      </c>
      <c r="B130" s="30" t="s">
        <v>286</v>
      </c>
      <c r="C130" s="30" t="s">
        <v>287</v>
      </c>
      <c r="D130" s="164"/>
      <c r="E130" s="164"/>
      <c r="F130" s="30" t="s">
        <v>804</v>
      </c>
      <c r="G130" s="30" t="s">
        <v>38</v>
      </c>
      <c r="H130" s="30" t="s">
        <v>39</v>
      </c>
      <c r="I130" s="31" t="s">
        <v>22</v>
      </c>
      <c r="J130" s="27" t="s">
        <v>96</v>
      </c>
      <c r="K130" s="31" t="s">
        <v>20</v>
      </c>
      <c r="L130" s="31" t="s">
        <v>35</v>
      </c>
      <c r="M130" s="32">
        <v>80</v>
      </c>
      <c r="N130" s="33">
        <v>36661.86</v>
      </c>
      <c r="O130" s="171"/>
    </row>
    <row r="131" spans="1:15" s="19" customFormat="1" ht="16" x14ac:dyDescent="0.2">
      <c r="A131" s="29" t="s">
        <v>12</v>
      </c>
      <c r="B131" s="30" t="s">
        <v>291</v>
      </c>
      <c r="C131" s="30" t="s">
        <v>292</v>
      </c>
      <c r="D131" s="162" t="s">
        <v>293</v>
      </c>
      <c r="E131" s="162" t="str">
        <f>VLOOKUP(B131,Description!$A$2:$B$88,2,FALSE)</f>
        <v>The project aims to lay the foundation for reducing pollution and protecting water resources, by developing a joint solution to monitor training needs and build training programs. The need for this solution has been identified capitalizing on the results of the Interreg “Cross-Water” (CW) project, designed to draw an efficient and effective cross-border water management system.</v>
      </c>
      <c r="F131" s="30" t="s">
        <v>805</v>
      </c>
      <c r="G131" s="30" t="s">
        <v>73</v>
      </c>
      <c r="H131" s="30" t="s">
        <v>74</v>
      </c>
      <c r="I131" s="31" t="s">
        <v>18</v>
      </c>
      <c r="J131" s="27" t="s">
        <v>294</v>
      </c>
      <c r="K131" s="31" t="s">
        <v>20</v>
      </c>
      <c r="L131" s="31" t="s">
        <v>67</v>
      </c>
      <c r="M131" s="32">
        <v>80</v>
      </c>
      <c r="N131" s="33">
        <v>63568.44</v>
      </c>
      <c r="O131" s="171">
        <f t="shared" si="1"/>
        <v>136299.44</v>
      </c>
    </row>
    <row r="132" spans="1:15" s="19" customFormat="1" ht="34.5" customHeight="1" x14ac:dyDescent="0.2">
      <c r="A132" s="29" t="s">
        <v>12</v>
      </c>
      <c r="B132" s="30" t="s">
        <v>291</v>
      </c>
      <c r="C132" s="30" t="s">
        <v>292</v>
      </c>
      <c r="D132" s="163"/>
      <c r="E132" s="163"/>
      <c r="F132" s="30" t="s">
        <v>805</v>
      </c>
      <c r="G132" s="30" t="s">
        <v>73</v>
      </c>
      <c r="H132" s="30" t="s">
        <v>74</v>
      </c>
      <c r="I132" s="31" t="s">
        <v>22</v>
      </c>
      <c r="J132" s="27" t="s">
        <v>295</v>
      </c>
      <c r="K132" s="31" t="s">
        <v>24</v>
      </c>
      <c r="L132" s="31" t="s">
        <v>25</v>
      </c>
      <c r="M132" s="32">
        <v>85</v>
      </c>
      <c r="N132" s="33">
        <v>34484</v>
      </c>
      <c r="O132" s="171"/>
    </row>
    <row r="133" spans="1:15" s="19" customFormat="1" ht="27" customHeight="1" x14ac:dyDescent="0.2">
      <c r="A133" s="29" t="s">
        <v>12</v>
      </c>
      <c r="B133" s="30" t="s">
        <v>291</v>
      </c>
      <c r="C133" s="30" t="s">
        <v>292</v>
      </c>
      <c r="D133" s="164"/>
      <c r="E133" s="164"/>
      <c r="F133" s="30" t="s">
        <v>805</v>
      </c>
      <c r="G133" s="30" t="s">
        <v>73</v>
      </c>
      <c r="H133" s="30" t="s">
        <v>74</v>
      </c>
      <c r="I133" s="31" t="s">
        <v>22</v>
      </c>
      <c r="J133" s="27" t="s">
        <v>296</v>
      </c>
      <c r="K133" s="31" t="s">
        <v>30</v>
      </c>
      <c r="L133" s="31" t="s">
        <v>31</v>
      </c>
      <c r="M133" s="32">
        <v>85</v>
      </c>
      <c r="N133" s="33">
        <v>38247</v>
      </c>
      <c r="O133" s="171"/>
    </row>
    <row r="134" spans="1:15" s="19" customFormat="1" ht="27.75" hidden="1" customHeight="1" x14ac:dyDescent="0.2">
      <c r="A134" s="29" t="s">
        <v>12</v>
      </c>
      <c r="B134" s="30" t="s">
        <v>297</v>
      </c>
      <c r="C134" s="30" t="s">
        <v>298</v>
      </c>
      <c r="D134" s="162" t="s">
        <v>299</v>
      </c>
      <c r="E134" s="162" t="str">
        <f>VLOOKUP(B134,Description!$A$2:$B$88,2,FALSE)</f>
        <v>The project capitalizes the ITALME ONCLOUD NINE project, developing a model for a more sustainable and inclusive air connectivity. This output will improve the work of transport operators providing them with a set of innovative solutions in the field of sustainable air mobility.</v>
      </c>
      <c r="F134" s="30" t="s">
        <v>802</v>
      </c>
      <c r="G134" s="30" t="s">
        <v>54</v>
      </c>
      <c r="H134" s="30" t="s">
        <v>55</v>
      </c>
      <c r="I134" s="31" t="s">
        <v>18</v>
      </c>
      <c r="J134" s="27" t="s">
        <v>300</v>
      </c>
      <c r="K134" s="31" t="s">
        <v>20</v>
      </c>
      <c r="L134" s="31" t="s">
        <v>67</v>
      </c>
      <c r="M134" s="32">
        <v>80</v>
      </c>
      <c r="N134" s="33">
        <v>82692.42</v>
      </c>
      <c r="O134" s="171">
        <f>SUMIF($C$3:$C$413,C134,$N$3:$N$413)</f>
        <v>184937.41999999998</v>
      </c>
    </row>
    <row r="135" spans="1:15" s="19" customFormat="1" ht="32" hidden="1" x14ac:dyDescent="0.2">
      <c r="A135" s="29" t="s">
        <v>12</v>
      </c>
      <c r="B135" s="30" t="s">
        <v>297</v>
      </c>
      <c r="C135" s="30" t="s">
        <v>298</v>
      </c>
      <c r="D135" s="163"/>
      <c r="E135" s="163"/>
      <c r="F135" s="30" t="s">
        <v>802</v>
      </c>
      <c r="G135" s="30" t="s">
        <v>54</v>
      </c>
      <c r="H135" s="30" t="s">
        <v>55</v>
      </c>
      <c r="I135" s="31" t="s">
        <v>22</v>
      </c>
      <c r="J135" s="27" t="s">
        <v>301</v>
      </c>
      <c r="K135" s="31" t="s">
        <v>24</v>
      </c>
      <c r="L135" s="31" t="s">
        <v>25</v>
      </c>
      <c r="M135" s="32">
        <v>85</v>
      </c>
      <c r="N135" s="33">
        <v>53437</v>
      </c>
      <c r="O135" s="171"/>
    </row>
    <row r="136" spans="1:15" s="19" customFormat="1" ht="16" hidden="1" x14ac:dyDescent="0.2">
      <c r="A136" s="29" t="s">
        <v>12</v>
      </c>
      <c r="B136" s="30" t="s">
        <v>297</v>
      </c>
      <c r="C136" s="30" t="s">
        <v>298</v>
      </c>
      <c r="D136" s="164"/>
      <c r="E136" s="164"/>
      <c r="F136" s="30" t="s">
        <v>802</v>
      </c>
      <c r="G136" s="30" t="s">
        <v>54</v>
      </c>
      <c r="H136" s="30" t="s">
        <v>55</v>
      </c>
      <c r="I136" s="31" t="s">
        <v>22</v>
      </c>
      <c r="J136" s="27" t="s">
        <v>302</v>
      </c>
      <c r="K136" s="31" t="s">
        <v>30</v>
      </c>
      <c r="L136" s="31" t="s">
        <v>31</v>
      </c>
      <c r="M136" s="32">
        <v>85</v>
      </c>
      <c r="N136" s="33">
        <v>48808</v>
      </c>
      <c r="O136" s="171"/>
    </row>
    <row r="137" spans="1:15" s="19" customFormat="1" ht="16" x14ac:dyDescent="0.2">
      <c r="A137" s="29" t="s">
        <v>12</v>
      </c>
      <c r="B137" s="30" t="s">
        <v>303</v>
      </c>
      <c r="C137" s="30" t="s">
        <v>304</v>
      </c>
      <c r="D137" s="162" t="s">
        <v>305</v>
      </c>
      <c r="E137" s="162" t="str">
        <f>VLOOKUP(B137,Description!$A$2:$B$88,2,FALSE)</f>
        <v>Tour aims to create an awareness program for the three territories about the sustainable tourism strategies for local and regional policy makers, with practical guidelines of possible activities to be implemented by tourism operators.</v>
      </c>
      <c r="F137" s="30" t="s">
        <v>805</v>
      </c>
      <c r="G137" s="30" t="s">
        <v>73</v>
      </c>
      <c r="H137" s="30" t="s">
        <v>74</v>
      </c>
      <c r="I137" s="31" t="s">
        <v>18</v>
      </c>
      <c r="J137" s="27" t="s">
        <v>306</v>
      </c>
      <c r="K137" s="31" t="s">
        <v>20</v>
      </c>
      <c r="L137" s="31" t="s">
        <v>82</v>
      </c>
      <c r="M137" s="32">
        <v>80</v>
      </c>
      <c r="N137" s="33">
        <v>48889.62</v>
      </c>
      <c r="O137" s="171">
        <f>SUMIF($C$3:$C$413,C137,$N$3:$N$413)</f>
        <v>184937.41999999998</v>
      </c>
    </row>
    <row r="138" spans="1:15" s="19" customFormat="1" ht="16" x14ac:dyDescent="0.2">
      <c r="A138" s="29" t="s">
        <v>12</v>
      </c>
      <c r="B138" s="30" t="s">
        <v>303</v>
      </c>
      <c r="C138" s="30" t="s">
        <v>304</v>
      </c>
      <c r="D138" s="163"/>
      <c r="E138" s="163"/>
      <c r="F138" s="30" t="s">
        <v>805</v>
      </c>
      <c r="G138" s="30" t="s">
        <v>73</v>
      </c>
      <c r="H138" s="30" t="s">
        <v>74</v>
      </c>
      <c r="I138" s="31" t="s">
        <v>22</v>
      </c>
      <c r="J138" s="27" t="s">
        <v>216</v>
      </c>
      <c r="K138" s="31" t="s">
        <v>24</v>
      </c>
      <c r="L138" s="31" t="s">
        <v>217</v>
      </c>
      <c r="M138" s="32">
        <v>85</v>
      </c>
      <c r="N138" s="33">
        <v>53437</v>
      </c>
      <c r="O138" s="171"/>
    </row>
    <row r="139" spans="1:15" s="19" customFormat="1" ht="32" x14ac:dyDescent="0.2">
      <c r="A139" s="29" t="s">
        <v>12</v>
      </c>
      <c r="B139" s="30" t="s">
        <v>303</v>
      </c>
      <c r="C139" s="30" t="s">
        <v>304</v>
      </c>
      <c r="D139" s="163"/>
      <c r="E139" s="163"/>
      <c r="F139" s="30" t="s">
        <v>805</v>
      </c>
      <c r="G139" s="30" t="s">
        <v>73</v>
      </c>
      <c r="H139" s="30" t="s">
        <v>74</v>
      </c>
      <c r="I139" s="31" t="s">
        <v>22</v>
      </c>
      <c r="J139" s="27" t="s">
        <v>307</v>
      </c>
      <c r="K139" s="31" t="s">
        <v>30</v>
      </c>
      <c r="L139" s="31" t="s">
        <v>31</v>
      </c>
      <c r="M139" s="32">
        <v>85</v>
      </c>
      <c r="N139" s="33">
        <v>48808</v>
      </c>
      <c r="O139" s="171"/>
    </row>
    <row r="140" spans="1:15" s="19" customFormat="1" ht="16" x14ac:dyDescent="0.2">
      <c r="A140" s="29" t="s">
        <v>12</v>
      </c>
      <c r="B140" s="30" t="s">
        <v>303</v>
      </c>
      <c r="C140" s="30" t="s">
        <v>304</v>
      </c>
      <c r="D140" s="164"/>
      <c r="E140" s="164"/>
      <c r="F140" s="30" t="s">
        <v>805</v>
      </c>
      <c r="G140" s="30" t="s">
        <v>73</v>
      </c>
      <c r="H140" s="30" t="s">
        <v>74</v>
      </c>
      <c r="I140" s="31" t="s">
        <v>22</v>
      </c>
      <c r="J140" s="27" t="s">
        <v>88</v>
      </c>
      <c r="K140" s="31" t="s">
        <v>20</v>
      </c>
      <c r="L140" s="31" t="s">
        <v>35</v>
      </c>
      <c r="M140" s="32">
        <v>80</v>
      </c>
      <c r="N140" s="33">
        <v>33802.800000000003</v>
      </c>
      <c r="O140" s="171"/>
    </row>
    <row r="141" spans="1:15" s="19" customFormat="1" ht="25.5" hidden="1" customHeight="1" x14ac:dyDescent="0.2">
      <c r="A141" s="29" t="s">
        <v>12</v>
      </c>
      <c r="B141" s="30" t="s">
        <v>308</v>
      </c>
      <c r="C141" s="30" t="s">
        <v>309</v>
      </c>
      <c r="D141" s="162" t="s">
        <v>310</v>
      </c>
      <c r="E141" s="162" t="str">
        <f>VLOOKUP(B141,Description!$A$2:$B$88,2,FALSE)</f>
        <v>B-VISA2030 aims to capitalize the Blue vision strategy adopted by Puglia region and the results achieved within the thematic project ITALME Smart Adria Blue Growth. it is focused on the dissemination of the strategic guidelines defined in the regional Blue Vision on a local scale, and on supporting Albania and Montenegro into the definition of a long-term blue strategy within an effective governance system.</v>
      </c>
      <c r="F141" s="30" t="s">
        <v>801</v>
      </c>
      <c r="G141" s="30" t="s">
        <v>16</v>
      </c>
      <c r="H141" s="30" t="s">
        <v>17</v>
      </c>
      <c r="I141" s="31" t="s">
        <v>18</v>
      </c>
      <c r="J141" s="27" t="s">
        <v>284</v>
      </c>
      <c r="K141" s="31" t="s">
        <v>20</v>
      </c>
      <c r="L141" s="31" t="s">
        <v>67</v>
      </c>
      <c r="M141" s="32">
        <v>80</v>
      </c>
      <c r="N141" s="33">
        <v>97358</v>
      </c>
      <c r="O141" s="171">
        <f>SUMIF($C$3:$C$413,C141,$N$3:$N$413)</f>
        <v>190984</v>
      </c>
    </row>
    <row r="142" spans="1:15" s="19" customFormat="1" ht="24.75" hidden="1" customHeight="1" x14ac:dyDescent="0.2">
      <c r="A142" s="29" t="s">
        <v>12</v>
      </c>
      <c r="B142" s="30" t="s">
        <v>308</v>
      </c>
      <c r="C142" s="30" t="s">
        <v>309</v>
      </c>
      <c r="D142" s="163"/>
      <c r="E142" s="163"/>
      <c r="F142" s="30" t="s">
        <v>801</v>
      </c>
      <c r="G142" s="30" t="s">
        <v>16</v>
      </c>
      <c r="H142" s="30" t="s">
        <v>17</v>
      </c>
      <c r="I142" s="31" t="s">
        <v>22</v>
      </c>
      <c r="J142" s="27" t="s">
        <v>311</v>
      </c>
      <c r="K142" s="31" t="s">
        <v>24</v>
      </c>
      <c r="L142" s="31" t="s">
        <v>25</v>
      </c>
      <c r="M142" s="32">
        <v>85</v>
      </c>
      <c r="N142" s="33">
        <v>46697</v>
      </c>
      <c r="O142" s="171"/>
    </row>
    <row r="143" spans="1:15" s="19" customFormat="1" ht="28.5" hidden="1" customHeight="1" x14ac:dyDescent="0.2">
      <c r="A143" s="29" t="s">
        <v>12</v>
      </c>
      <c r="B143" s="30" t="s">
        <v>308</v>
      </c>
      <c r="C143" s="30" t="s">
        <v>309</v>
      </c>
      <c r="D143" s="164"/>
      <c r="E143" s="164"/>
      <c r="F143" s="30" t="s">
        <v>801</v>
      </c>
      <c r="G143" s="30" t="s">
        <v>16</v>
      </c>
      <c r="H143" s="30" t="s">
        <v>17</v>
      </c>
      <c r="I143" s="31" t="s">
        <v>22</v>
      </c>
      <c r="J143" s="27" t="s">
        <v>312</v>
      </c>
      <c r="K143" s="31" t="s">
        <v>30</v>
      </c>
      <c r="L143" s="31" t="s">
        <v>31</v>
      </c>
      <c r="M143" s="32">
        <v>85</v>
      </c>
      <c r="N143" s="33">
        <v>46929</v>
      </c>
      <c r="O143" s="171"/>
    </row>
    <row r="144" spans="1:15" s="19" customFormat="1" ht="30.75" hidden="1" customHeight="1" x14ac:dyDescent="0.2">
      <c r="A144" s="29" t="s">
        <v>12</v>
      </c>
      <c r="B144" s="30" t="s">
        <v>313</v>
      </c>
      <c r="C144" s="30" t="s">
        <v>314</v>
      </c>
      <c r="D144" s="162" t="s">
        <v>315</v>
      </c>
      <c r="E144" s="162" t="str">
        <f>VLOOKUP(B144,Description!$A$2:$B$88,2,FALSE)</f>
        <v>ENGAGEMENT capitalises HISTEK and HISTEK Plus results to identify the aspects (cultural, environmental, social, legislative etc.) that currently hinder an effective business/education engagement by SMEs, and to outline, through a Joint Action Plan, recommendations for policy makers aimed at promoting and supporting a progressive opening of the SMEs' approach to collaboration with training systems, in view of the future CB cooperation.</v>
      </c>
      <c r="F144" s="30" t="s">
        <v>804</v>
      </c>
      <c r="G144" s="30" t="s">
        <v>38</v>
      </c>
      <c r="H144" s="30" t="s">
        <v>39</v>
      </c>
      <c r="I144" s="31" t="s">
        <v>18</v>
      </c>
      <c r="J144" s="27" t="s">
        <v>172</v>
      </c>
      <c r="K144" s="31" t="s">
        <v>24</v>
      </c>
      <c r="L144" s="31" t="s">
        <v>25</v>
      </c>
      <c r="M144" s="32">
        <v>85</v>
      </c>
      <c r="N144" s="33">
        <v>29008</v>
      </c>
      <c r="O144" s="171">
        <f>SUMIF($C$3:$C$413,C144,$N$3:$N$413)</f>
        <v>83802.8</v>
      </c>
    </row>
    <row r="145" spans="1:15" s="19" customFormat="1" ht="26.25" hidden="1" customHeight="1" x14ac:dyDescent="0.2">
      <c r="A145" s="29" t="s">
        <v>12</v>
      </c>
      <c r="B145" s="30" t="s">
        <v>313</v>
      </c>
      <c r="C145" s="30" t="s">
        <v>314</v>
      </c>
      <c r="D145" s="163"/>
      <c r="E145" s="163"/>
      <c r="F145" s="30" t="s">
        <v>804</v>
      </c>
      <c r="G145" s="30" t="s">
        <v>38</v>
      </c>
      <c r="H145" s="30" t="s">
        <v>39</v>
      </c>
      <c r="I145" s="31" t="s">
        <v>22</v>
      </c>
      <c r="J145" s="27" t="s">
        <v>171</v>
      </c>
      <c r="K145" s="31" t="s">
        <v>30</v>
      </c>
      <c r="L145" s="31" t="s">
        <v>31</v>
      </c>
      <c r="M145" s="32">
        <v>85</v>
      </c>
      <c r="N145" s="33">
        <v>8243</v>
      </c>
      <c r="O145" s="171"/>
    </row>
    <row r="146" spans="1:15" s="19" customFormat="1" ht="32" hidden="1" x14ac:dyDescent="0.2">
      <c r="A146" s="29" t="s">
        <v>12</v>
      </c>
      <c r="B146" s="30" t="s">
        <v>313</v>
      </c>
      <c r="C146" s="30" t="s">
        <v>314</v>
      </c>
      <c r="D146" s="163"/>
      <c r="E146" s="163"/>
      <c r="F146" s="30" t="s">
        <v>804</v>
      </c>
      <c r="G146" s="30" t="s">
        <v>38</v>
      </c>
      <c r="H146" s="30" t="s">
        <v>39</v>
      </c>
      <c r="I146" s="31" t="s">
        <v>22</v>
      </c>
      <c r="J146" s="27" t="s">
        <v>316</v>
      </c>
      <c r="K146" s="31" t="s">
        <v>30</v>
      </c>
      <c r="L146" s="31" t="s">
        <v>31</v>
      </c>
      <c r="M146" s="32">
        <v>85</v>
      </c>
      <c r="N146" s="33">
        <v>12749</v>
      </c>
      <c r="O146" s="171"/>
    </row>
    <row r="147" spans="1:15" s="19" customFormat="1" ht="21.75" hidden="1" customHeight="1" x14ac:dyDescent="0.2">
      <c r="A147" s="29" t="s">
        <v>12</v>
      </c>
      <c r="B147" s="30" t="s">
        <v>313</v>
      </c>
      <c r="C147" s="30" t="s">
        <v>314</v>
      </c>
      <c r="D147" s="164"/>
      <c r="E147" s="164"/>
      <c r="F147" s="30" t="s">
        <v>804</v>
      </c>
      <c r="G147" s="30" t="s">
        <v>38</v>
      </c>
      <c r="H147" s="30" t="s">
        <v>39</v>
      </c>
      <c r="I147" s="31" t="s">
        <v>22</v>
      </c>
      <c r="J147" s="27" t="s">
        <v>209</v>
      </c>
      <c r="K147" s="31" t="s">
        <v>20</v>
      </c>
      <c r="L147" s="31" t="s">
        <v>67</v>
      </c>
      <c r="M147" s="32">
        <v>80</v>
      </c>
      <c r="N147" s="33">
        <v>33802.800000000003</v>
      </c>
      <c r="O147" s="171"/>
    </row>
    <row r="148" spans="1:15" s="19" customFormat="1" ht="32" hidden="1" x14ac:dyDescent="0.2">
      <c r="A148" s="29" t="s">
        <v>12</v>
      </c>
      <c r="B148" s="30" t="s">
        <v>317</v>
      </c>
      <c r="C148" s="30" t="s">
        <v>318</v>
      </c>
      <c r="D148" s="162" t="s">
        <v>319</v>
      </c>
      <c r="E148" s="162" t="str">
        <f>VLOOKUP(B148,Description!$A$2:$B$88,2,FALSE)</f>
        <v>SOFTMOVE will work on the outcome of ITALME SkEye project, to target the emerging market of Urban Air Mobility (UAM), to offer an innovative approach to cargo mobility in particular in congested urban areas.
SOFTMOVE will explore how drone technical approach specifically focused on concept of operations and feasibility of services can meet target citizens' expectation. This formative step is crucial to fill the lack of knowledge and experience that the South Adriatic area has in using drone technologies to solve daily problems of transportation.</v>
      </c>
      <c r="F148" s="30" t="s">
        <v>802</v>
      </c>
      <c r="G148" s="30" t="s">
        <v>54</v>
      </c>
      <c r="H148" s="30" t="s">
        <v>55</v>
      </c>
      <c r="I148" s="31" t="s">
        <v>18</v>
      </c>
      <c r="J148" s="27" t="s">
        <v>320</v>
      </c>
      <c r="K148" s="31" t="s">
        <v>20</v>
      </c>
      <c r="L148" s="31" t="s">
        <v>50</v>
      </c>
      <c r="M148" s="32">
        <v>80</v>
      </c>
      <c r="N148" s="33">
        <v>125599.74</v>
      </c>
      <c r="O148" s="171">
        <f>SUMIF($C$3:$C$413,C148,$N$3:$N$413)</f>
        <v>197883.74</v>
      </c>
    </row>
    <row r="149" spans="1:15" s="19" customFormat="1" ht="16" hidden="1" x14ac:dyDescent="0.2">
      <c r="A149" s="29" t="s">
        <v>12</v>
      </c>
      <c r="B149" s="30" t="s">
        <v>317</v>
      </c>
      <c r="C149" s="30" t="s">
        <v>318</v>
      </c>
      <c r="D149" s="163"/>
      <c r="E149" s="163"/>
      <c r="F149" s="30" t="s">
        <v>802</v>
      </c>
      <c r="G149" s="30" t="s">
        <v>54</v>
      </c>
      <c r="H149" s="30" t="s">
        <v>55</v>
      </c>
      <c r="I149" s="31" t="s">
        <v>22</v>
      </c>
      <c r="J149" s="27" t="s">
        <v>241</v>
      </c>
      <c r="K149" s="31" t="s">
        <v>30</v>
      </c>
      <c r="L149" s="31" t="s">
        <v>31</v>
      </c>
      <c r="M149" s="32">
        <v>85</v>
      </c>
      <c r="N149" s="33">
        <v>35677</v>
      </c>
      <c r="O149" s="171"/>
    </row>
    <row r="150" spans="1:15" s="19" customFormat="1" ht="32" hidden="1" x14ac:dyDescent="0.2">
      <c r="A150" s="29" t="s">
        <v>12</v>
      </c>
      <c r="B150" s="30" t="s">
        <v>317</v>
      </c>
      <c r="C150" s="30" t="s">
        <v>318</v>
      </c>
      <c r="D150" s="164"/>
      <c r="E150" s="164"/>
      <c r="F150" s="30" t="s">
        <v>802</v>
      </c>
      <c r="G150" s="30" t="s">
        <v>54</v>
      </c>
      <c r="H150" s="30" t="s">
        <v>55</v>
      </c>
      <c r="I150" s="31" t="s">
        <v>22</v>
      </c>
      <c r="J150" s="27" t="s">
        <v>321</v>
      </c>
      <c r="K150" s="31" t="s">
        <v>24</v>
      </c>
      <c r="L150" s="31" t="s">
        <v>25</v>
      </c>
      <c r="M150" s="32">
        <v>85</v>
      </c>
      <c r="N150" s="33">
        <v>36607</v>
      </c>
      <c r="O150" s="171"/>
    </row>
    <row r="151" spans="1:15" s="19" customFormat="1" ht="15" customHeight="1" x14ac:dyDescent="0.2">
      <c r="A151" s="29" t="s">
        <v>12</v>
      </c>
      <c r="B151" s="30" t="s">
        <v>323</v>
      </c>
      <c r="C151" s="30" t="s">
        <v>324</v>
      </c>
      <c r="D151" s="162" t="s">
        <v>325</v>
      </c>
      <c r="E151" s="162" t="str">
        <f>VLOOKUP(B151,Description!$A$2:$B$88,2,FALSE)</f>
        <v>AWeS0Me PLUS aims to capitalize the ITALME AWeS0Me outputs. The main objective is to combine the competences about New Materials, New Concepts Design and New Business Models to overcome the limits of their actual use and improve development of green thermal insulating materials obtained from agro-wastes to increase thermal insulation of building envelope.</v>
      </c>
      <c r="F151" s="30" t="s">
        <v>805</v>
      </c>
      <c r="G151" s="30" t="s">
        <v>46</v>
      </c>
      <c r="H151" s="30" t="s">
        <v>47</v>
      </c>
      <c r="I151" s="31" t="s">
        <v>18</v>
      </c>
      <c r="J151" s="27" t="s">
        <v>326</v>
      </c>
      <c r="K151" s="31" t="s">
        <v>24</v>
      </c>
      <c r="L151" s="31" t="s">
        <v>25</v>
      </c>
      <c r="M151" s="32">
        <v>85</v>
      </c>
      <c r="N151" s="33">
        <v>65615</v>
      </c>
      <c r="O151" s="171">
        <f>SUMIF($C$3:$C$413,C151,$N$3:$N$413)</f>
        <v>189812.02000000002</v>
      </c>
    </row>
    <row r="152" spans="1:15" s="19" customFormat="1" ht="28.5" customHeight="1" x14ac:dyDescent="0.2">
      <c r="A152" s="29" t="s">
        <v>12</v>
      </c>
      <c r="B152" s="30" t="s">
        <v>323</v>
      </c>
      <c r="C152" s="30" t="s">
        <v>324</v>
      </c>
      <c r="D152" s="163"/>
      <c r="E152" s="163"/>
      <c r="F152" s="30" t="s">
        <v>805</v>
      </c>
      <c r="G152" s="30" t="s">
        <v>46</v>
      </c>
      <c r="H152" s="30" t="s">
        <v>47</v>
      </c>
      <c r="I152" s="31" t="s">
        <v>22</v>
      </c>
      <c r="J152" s="27" t="s">
        <v>150</v>
      </c>
      <c r="K152" s="31" t="s">
        <v>20</v>
      </c>
      <c r="L152" s="31" t="s">
        <v>21</v>
      </c>
      <c r="M152" s="32">
        <v>80</v>
      </c>
      <c r="N152" s="33">
        <v>48410.22</v>
      </c>
      <c r="O152" s="171"/>
    </row>
    <row r="153" spans="1:15" s="19" customFormat="1" ht="16" x14ac:dyDescent="0.2">
      <c r="A153" s="29" t="s">
        <v>12</v>
      </c>
      <c r="B153" s="30" t="s">
        <v>323</v>
      </c>
      <c r="C153" s="30" t="s">
        <v>324</v>
      </c>
      <c r="D153" s="163"/>
      <c r="E153" s="163"/>
      <c r="F153" s="30" t="s">
        <v>805</v>
      </c>
      <c r="G153" s="30" t="s">
        <v>46</v>
      </c>
      <c r="H153" s="30" t="s">
        <v>47</v>
      </c>
      <c r="I153" s="31" t="s">
        <v>22</v>
      </c>
      <c r="J153" s="27" t="s">
        <v>90</v>
      </c>
      <c r="K153" s="31" t="s">
        <v>20</v>
      </c>
      <c r="L153" s="31" t="s">
        <v>35</v>
      </c>
      <c r="M153" s="32">
        <v>80</v>
      </c>
      <c r="N153" s="33">
        <v>33802.800000000003</v>
      </c>
      <c r="O153" s="171"/>
    </row>
    <row r="154" spans="1:15" s="19" customFormat="1" ht="16" x14ac:dyDescent="0.2">
      <c r="A154" s="29" t="s">
        <v>12</v>
      </c>
      <c r="B154" s="30" t="s">
        <v>323</v>
      </c>
      <c r="C154" s="30" t="s">
        <v>324</v>
      </c>
      <c r="D154" s="164"/>
      <c r="E154" s="164"/>
      <c r="F154" s="30" t="s">
        <v>805</v>
      </c>
      <c r="G154" s="30" t="s">
        <v>46</v>
      </c>
      <c r="H154" s="30" t="s">
        <v>47</v>
      </c>
      <c r="I154" s="31" t="s">
        <v>22</v>
      </c>
      <c r="J154" s="27" t="s">
        <v>225</v>
      </c>
      <c r="K154" s="31" t="s">
        <v>30</v>
      </c>
      <c r="L154" s="31" t="s">
        <v>31</v>
      </c>
      <c r="M154" s="32">
        <v>85</v>
      </c>
      <c r="N154" s="33">
        <v>41984</v>
      </c>
      <c r="O154" s="171"/>
    </row>
    <row r="155" spans="1:15" s="19" customFormat="1" ht="100.5" hidden="1" customHeight="1" x14ac:dyDescent="0.2">
      <c r="A155" s="29" t="s">
        <v>327</v>
      </c>
      <c r="B155" s="30" t="s">
        <v>328</v>
      </c>
      <c r="C155" s="30" t="s">
        <v>329</v>
      </c>
      <c r="D155" s="162" t="s">
        <v>330</v>
      </c>
      <c r="E155" s="168" t="str">
        <f>VLOOKUP(B155,Description!$A$2:$B$88,2,FALSE)</f>
        <v>The strategic project on Good Governance aims at enhancing efficiency of the public administrations partners in responding to citizens and territorial needs. The project intends to develop a set of interventions improving: a) the efficiency and the quality of public services provided through simplification procedures and digitisation strategies/tools, b) the skills and capacity of public administrations in managing both digitalisation processes/tools and EU Cohesion policy mechanisms, especially in terms of programming/management of different funds for a better impact on territories. Two specific objectives are envisaged: 1) the creation of the necessary conditions so as to accompany and support public institutions in a process of empowerment and improvement of the efficiency of the services provided; 2)the empowerment/enhancement of the public administration’s human capital, through the acquisition of digital skills as well as higher knowledge on EU Cohesion policy, programming/ management of funds. The first specific objective will be achieved through the definition of a strategic framework as well as specific operational plans for the enhancement of digital skills; the implementation of pilot actions for the implementation of specific IT Tools, responding to territorial needs; the creation of a Multifunctional Hub, providing the necessary support in terms of knowledge transfer on the issues addressed by the project, both through a networking platform and a cross-border task force providing tailored expertise. The second specific objective will be attained through capacity building activities in order to improve skills of public institution staff, focusing both on digital competences as well as on EU Cohesion policy, programming/managing ESI funds, both in a perspective of empowerment and facilitation in simplification processes, participation to projects as well as the enhancement of the pre-adhesion process (acquis communautaire) for Albania and Montenegro.</v>
      </c>
      <c r="F155" s="30" t="s">
        <v>801</v>
      </c>
      <c r="G155" s="30" t="s">
        <v>16</v>
      </c>
      <c r="H155" s="30" t="s">
        <v>17</v>
      </c>
      <c r="I155" s="31" t="s">
        <v>18</v>
      </c>
      <c r="J155" s="27" t="s">
        <v>331</v>
      </c>
      <c r="K155" s="31" t="s">
        <v>20</v>
      </c>
      <c r="L155" s="31" t="s">
        <v>67</v>
      </c>
      <c r="M155" s="32">
        <v>80</v>
      </c>
      <c r="N155" s="33">
        <v>1582395.96</v>
      </c>
      <c r="O155" s="171">
        <f>SUMIF($C$3:$C$413,C155,$N$3:$N$413)</f>
        <v>4498540.92</v>
      </c>
    </row>
    <row r="156" spans="1:15" s="19" customFormat="1" ht="33.75" hidden="1" customHeight="1" x14ac:dyDescent="0.2">
      <c r="A156" s="29" t="s">
        <v>327</v>
      </c>
      <c r="B156" s="30" t="s">
        <v>328</v>
      </c>
      <c r="C156" s="30" t="s">
        <v>329</v>
      </c>
      <c r="D156" s="163"/>
      <c r="E156" s="169"/>
      <c r="F156" s="30" t="s">
        <v>801</v>
      </c>
      <c r="G156" s="30" t="s">
        <v>16</v>
      </c>
      <c r="H156" s="30" t="s">
        <v>17</v>
      </c>
      <c r="I156" s="31" t="s">
        <v>22</v>
      </c>
      <c r="J156" s="27" t="s">
        <v>279</v>
      </c>
      <c r="K156" s="31" t="s">
        <v>20</v>
      </c>
      <c r="L156" s="31" t="s">
        <v>35</v>
      </c>
      <c r="M156" s="32">
        <v>80</v>
      </c>
      <c r="N156" s="33">
        <v>952071.02</v>
      </c>
      <c r="O156" s="171"/>
    </row>
    <row r="157" spans="1:15" s="19" customFormat="1" ht="45.75" hidden="1" customHeight="1" x14ac:dyDescent="0.2">
      <c r="A157" s="29" t="s">
        <v>327</v>
      </c>
      <c r="B157" s="30" t="s">
        <v>328</v>
      </c>
      <c r="C157" s="30" t="s">
        <v>329</v>
      </c>
      <c r="D157" s="163"/>
      <c r="E157" s="169"/>
      <c r="F157" s="30" t="s">
        <v>801</v>
      </c>
      <c r="G157" s="30" t="s">
        <v>16</v>
      </c>
      <c r="H157" s="30" t="s">
        <v>17</v>
      </c>
      <c r="I157" s="31" t="s">
        <v>22</v>
      </c>
      <c r="J157" s="27" t="s">
        <v>332</v>
      </c>
      <c r="K157" s="31" t="s">
        <v>24</v>
      </c>
      <c r="L157" s="31" t="s">
        <v>25</v>
      </c>
      <c r="M157" s="32">
        <v>85</v>
      </c>
      <c r="N157" s="33">
        <v>962065.97</v>
      </c>
      <c r="O157" s="171"/>
    </row>
    <row r="158" spans="1:15" s="19" customFormat="1" ht="53.25" hidden="1" customHeight="1" x14ac:dyDescent="0.2">
      <c r="A158" s="29" t="s">
        <v>327</v>
      </c>
      <c r="B158" s="30" t="s">
        <v>328</v>
      </c>
      <c r="C158" s="30" t="s">
        <v>329</v>
      </c>
      <c r="D158" s="163"/>
      <c r="E158" s="169"/>
      <c r="F158" s="30" t="s">
        <v>801</v>
      </c>
      <c r="G158" s="30" t="s">
        <v>16</v>
      </c>
      <c r="H158" s="30" t="s">
        <v>17</v>
      </c>
      <c r="I158" s="31" t="s">
        <v>22</v>
      </c>
      <c r="J158" s="27" t="s">
        <v>333</v>
      </c>
      <c r="K158" s="31" t="s">
        <v>30</v>
      </c>
      <c r="L158" s="31" t="s">
        <v>31</v>
      </c>
      <c r="M158" s="32">
        <v>85</v>
      </c>
      <c r="N158" s="33">
        <v>721531.97</v>
      </c>
      <c r="O158" s="171"/>
    </row>
    <row r="159" spans="1:15" s="19" customFormat="1" ht="60.75" hidden="1" customHeight="1" x14ac:dyDescent="0.2">
      <c r="A159" s="29" t="s">
        <v>327</v>
      </c>
      <c r="B159" s="30" t="s">
        <v>328</v>
      </c>
      <c r="C159" s="30" t="s">
        <v>329</v>
      </c>
      <c r="D159" s="164"/>
      <c r="E159" s="170"/>
      <c r="F159" s="30" t="s">
        <v>801</v>
      </c>
      <c r="G159" s="30" t="s">
        <v>16</v>
      </c>
      <c r="H159" s="30" t="s">
        <v>17</v>
      </c>
      <c r="I159" s="31" t="s">
        <v>22</v>
      </c>
      <c r="J159" s="27" t="s">
        <v>334</v>
      </c>
      <c r="K159" s="31" t="s">
        <v>30</v>
      </c>
      <c r="L159" s="31" t="s">
        <v>31</v>
      </c>
      <c r="M159" s="32">
        <v>85</v>
      </c>
      <c r="N159" s="33">
        <v>280476</v>
      </c>
      <c r="O159" s="171"/>
    </row>
    <row r="160" spans="1:15" s="19" customFormat="1" ht="32" hidden="1" x14ac:dyDescent="0.2">
      <c r="A160" s="29" t="s">
        <v>327</v>
      </c>
      <c r="B160" s="30" t="s">
        <v>335</v>
      </c>
      <c r="C160" s="30" t="s">
        <v>336</v>
      </c>
      <c r="D160" s="165" t="s">
        <v>337</v>
      </c>
      <c r="E160" s="165" t="str">
        <f>VLOOKUP(B160,Description!$A$2:$B$88,2,FALSE)</f>
        <v>Competitiveness and innovation potential of regions depend on a skilled labour force. South Adriatic regions are mostly affected by outmigration and negative consequences of demographic change and suffer from an unfavourable phenomenon: a significant share of people is inactive, even if the regions suffer a shortage of skilled workers. This phenomenon is particularly significant if considered within the blue economy sectors, that are facing an increasing socio-economic importance in the South Adriatic regions. In fact, although blue economy still remains a relatively new concept in the Programme area, it has to be said that there is an increasing attention towards the development of blue emerging sectors (such a blue tourism, blue digitalisation, blue-bio-technologies, etc.), as a key driver to the whole socio-economic and inclusive growth of the South Adriatic regions, not only for the coastal areas but also for the entire inland regions.
In this scenario, the SA SKILLS project aims at improving the availability of qualified competencies and skills in the labour market, as leverage to strengthen the development of key economic sectors of the South Adriatic, with specific reference to blue economy. To this purpose, and thanks to a cross border approach, the project undertakes specific actions to face the main challenges of shortage, under-qualification, mismatch of job skills in emerging blue economy sectors of blue-biotechnologies and blue tourism. In particular, the project will: 1. establish a permanent dialogue among all the stakeholders of the education, training and professions systems, enabling the definition of a common cross-border language, an harmonised qualification system and common priorities for job skills development and improvement; 2. set up new education curricula and training paths able to introduce new and advanced professionals in the market labour, filling the gap of unavailable skills; 3. improve cooperation between education and industry/business at several level to reduce skills gaps between already existing educational offer and labour market needs; 4. improve the attractiveness of career opportunities. 
The project also provides for the setting up of tools to improve and empower the industry/business in terms of managing human capital and promoting wellbeing processes of workers linked to the valorisation of internal competences (up-skilling of human capital) and/or promoting successful relocation (reskilling of human capital). Among those tools, the Blue Economy Training Center, the Blue Growth Cluster and the Blue Economy Ditigital Platfom are oriented to offer a wide range and cutting-the edge training opportunities to industry and to stimulate a cross-border circulation of skills and competences under an harmonised qualification system. 
On a long-term vision, the project factually contributes to harmonisation of the institutional framework in the South Adriatic area for the education, training and professionals systems and stimulates an improvement of the advanced blue skills availability in the labour market, ensuring the economic and inclusive growth of key economic sectors of the South Adriatic area.</v>
      </c>
      <c r="F160" s="30" t="s">
        <v>803</v>
      </c>
      <c r="G160" s="30" t="s">
        <v>36</v>
      </c>
      <c r="H160" s="30" t="s">
        <v>37</v>
      </c>
      <c r="I160" s="31" t="s">
        <v>18</v>
      </c>
      <c r="J160" s="27" t="s">
        <v>338</v>
      </c>
      <c r="K160" s="31" t="s">
        <v>30</v>
      </c>
      <c r="L160" s="31" t="s">
        <v>31</v>
      </c>
      <c r="M160" s="32">
        <v>85</v>
      </c>
      <c r="N160" s="33">
        <v>1524839.12</v>
      </c>
      <c r="O160" s="171">
        <f>SUMIF($C$3:$C$413,C160,$N$3:$N$413)</f>
        <v>4799677.09</v>
      </c>
    </row>
    <row r="161" spans="1:15" s="19" customFormat="1" ht="48" hidden="1" x14ac:dyDescent="0.2">
      <c r="A161" s="29" t="s">
        <v>327</v>
      </c>
      <c r="B161" s="30" t="s">
        <v>335</v>
      </c>
      <c r="C161" s="30" t="s">
        <v>336</v>
      </c>
      <c r="D161" s="166"/>
      <c r="E161" s="166"/>
      <c r="F161" s="30" t="s">
        <v>803</v>
      </c>
      <c r="G161" s="30" t="s">
        <v>36</v>
      </c>
      <c r="H161" s="30" t="s">
        <v>37</v>
      </c>
      <c r="I161" s="31" t="s">
        <v>22</v>
      </c>
      <c r="J161" s="27" t="s">
        <v>339</v>
      </c>
      <c r="K161" s="31" t="s">
        <v>20</v>
      </c>
      <c r="L161" s="31" t="s">
        <v>67</v>
      </c>
      <c r="M161" s="32">
        <v>80</v>
      </c>
      <c r="N161" s="33">
        <v>1183884.3999999999</v>
      </c>
      <c r="O161" s="171"/>
    </row>
    <row r="162" spans="1:15" s="19" customFormat="1" ht="48" hidden="1" x14ac:dyDescent="0.2">
      <c r="A162" s="29" t="s">
        <v>327</v>
      </c>
      <c r="B162" s="30" t="s">
        <v>335</v>
      </c>
      <c r="C162" s="30" t="s">
        <v>336</v>
      </c>
      <c r="D162" s="166"/>
      <c r="E162" s="166"/>
      <c r="F162" s="30" t="s">
        <v>803</v>
      </c>
      <c r="G162" s="30" t="s">
        <v>36</v>
      </c>
      <c r="H162" s="30" t="s">
        <v>37</v>
      </c>
      <c r="I162" s="31" t="s">
        <v>22</v>
      </c>
      <c r="J162" s="27" t="s">
        <v>340</v>
      </c>
      <c r="K162" s="31" t="s">
        <v>20</v>
      </c>
      <c r="L162" s="31" t="s">
        <v>35</v>
      </c>
      <c r="M162" s="32">
        <v>80</v>
      </c>
      <c r="N162" s="33">
        <v>734308.37</v>
      </c>
      <c r="O162" s="171"/>
    </row>
    <row r="163" spans="1:15" s="19" customFormat="1" ht="48" hidden="1" x14ac:dyDescent="0.2">
      <c r="A163" s="29" t="s">
        <v>327</v>
      </c>
      <c r="B163" s="30" t="s">
        <v>335</v>
      </c>
      <c r="C163" s="30" t="s">
        <v>336</v>
      </c>
      <c r="D163" s="166"/>
      <c r="E163" s="166"/>
      <c r="F163" s="30" t="s">
        <v>803</v>
      </c>
      <c r="G163" s="30" t="s">
        <v>36</v>
      </c>
      <c r="H163" s="30" t="s">
        <v>37</v>
      </c>
      <c r="I163" s="31" t="s">
        <v>22</v>
      </c>
      <c r="J163" s="27" t="s">
        <v>341</v>
      </c>
      <c r="K163" s="31" t="s">
        <v>24</v>
      </c>
      <c r="L163" s="31" t="s">
        <v>25</v>
      </c>
      <c r="M163" s="32">
        <v>85</v>
      </c>
      <c r="N163" s="33">
        <v>750036.8</v>
      </c>
      <c r="O163" s="171"/>
    </row>
    <row r="164" spans="1:15" s="19" customFormat="1" ht="32" hidden="1" x14ac:dyDescent="0.2">
      <c r="A164" s="29" t="s">
        <v>327</v>
      </c>
      <c r="B164" s="30" t="s">
        <v>335</v>
      </c>
      <c r="C164" s="30" t="s">
        <v>336</v>
      </c>
      <c r="D164" s="166"/>
      <c r="E164" s="166"/>
      <c r="F164" s="30" t="s">
        <v>803</v>
      </c>
      <c r="G164" s="30" t="s">
        <v>36</v>
      </c>
      <c r="H164" s="30" t="s">
        <v>37</v>
      </c>
      <c r="I164" s="31" t="s">
        <v>22</v>
      </c>
      <c r="J164" s="27" t="s">
        <v>312</v>
      </c>
      <c r="K164" s="31" t="s">
        <v>30</v>
      </c>
      <c r="L164" s="31" t="s">
        <v>31</v>
      </c>
      <c r="M164" s="32">
        <v>85</v>
      </c>
      <c r="N164" s="33">
        <v>335829.6</v>
      </c>
      <c r="O164" s="171"/>
    </row>
    <row r="165" spans="1:15" s="19" customFormat="1" ht="32" hidden="1" x14ac:dyDescent="0.2">
      <c r="A165" s="29" t="s">
        <v>327</v>
      </c>
      <c r="B165" s="30" t="s">
        <v>335</v>
      </c>
      <c r="C165" s="30" t="s">
        <v>336</v>
      </c>
      <c r="D165" s="167"/>
      <c r="E165" s="167"/>
      <c r="F165" s="30" t="s">
        <v>803</v>
      </c>
      <c r="G165" s="30" t="s">
        <v>36</v>
      </c>
      <c r="H165" s="30" t="s">
        <v>37</v>
      </c>
      <c r="I165" s="31" t="s">
        <v>22</v>
      </c>
      <c r="J165" s="27" t="s">
        <v>342</v>
      </c>
      <c r="K165" s="31" t="s">
        <v>24</v>
      </c>
      <c r="L165" s="31" t="s">
        <v>25</v>
      </c>
      <c r="M165" s="32">
        <v>85</v>
      </c>
      <c r="N165" s="33">
        <v>270778.8</v>
      </c>
      <c r="O165" s="171"/>
    </row>
    <row r="166" spans="1:15" s="19" customFormat="1" ht="16" hidden="1" x14ac:dyDescent="0.2">
      <c r="A166" s="29" t="s">
        <v>327</v>
      </c>
      <c r="B166" s="30" t="s">
        <v>343</v>
      </c>
      <c r="C166" s="30" t="s">
        <v>344</v>
      </c>
      <c r="D166" s="162" t="s">
        <v>345</v>
      </c>
      <c r="E166" s="162" t="str">
        <f>VLOOKUP(B166,Description!$A$2:$B$88,2,FALSE)</f>
        <v>Project Objective: To improve European interconnection while developing green and sustainable mobility within the South Adriatic area of the Trans-European Transport Network (TEN-T).
Here's an analysis of the Work Plan (WP1, WP2, and WP3), and their logical interconnection to the achievement of the objectives set for the program and project. 
1. WP1: STRATEGIC INTERREG FRAMEWORK CAPITALISATION AND UPGRADING The activities in WP1 focuses on developing and aligning the strategic policy framework of the targeted territory with the EU's Sustainable, Green, and Smart Mobility Strategies. By conducting assessments, analysing the existing TEN-T networks, and studying Corridor VIII, the project gains a comprehensive understanding of the current state of multimodal mobility. The feasibility study for the road-level extension of TEN-T and the development of guidelines and recommendation documents contribute to improving access to TEN-T and cross-border mobility. Additionally, upgrading the infrastructure and security at the Port of Bar enhances regional connectivity and supports sustainable and intelligent mobility. The communication objectives in WP1 help promote the project and raise awareness among various target audiences.
2. WP2: CAPACITY BUILDING – REGIONAL CONNECTIVITY COORDINATION WP2 aims to increase critical knowledge on the Connectivity Agenda and promote greening businesses and services within the ports involved. The workshop sessions on the port's green transition, knowledge sharing, and regional management and coordination of the TEN-T contribute to building the capacity of institutional stakeholders. By focusing on topics such as energy efficiency, mobility plans, and emission reduction, the project empowers stakeholders with the knowledge and practices necessary for sustainable and intelligent mobility. The study visits an EU port further enhance the understanding of replicable practices. The coordination training session supports the revaluation of Corridor VIII and the development of innovative recommendations, aligning with the overall objective of improving European interconnection.
3. WP3: REGIONAL TRANSPORT CONNECTIVITY UPGRADE WP3 addresses the objective of upgrading regional transport infrastructure and services. The feasibility studies for railway and road upgrades provide insights into the current state of connectivity and propose solutions for improvement, supporting the goal of developing green and sustainable mobility within the South Adriatic area of the TEN-T. The pilot project on smart mobility solutions showcases innovative technologies and strategies to enhance transportation efficiency and sustainability. The capacity-building and training activities equip stakeholders with the necessary knowledge and skills to promote and implement sustainable transport practices. By promoting sustainable and efficient regional transport services through communication objectives, the project aims to raise awareness, disseminate knowledge, and encourage stakeholders to adopt sustainable transport measures.
Overall, the activities in the Work Plan are designed to address different aspects of the program and project objectives. WP1 focuses on strategic framework development and upgrading, WP2 focuses on capacity building and knowledge sharing for regional connectivity coordination, and WP3 plays a crucial role in upgrading regional transport connectivity, promoting sustainability, and enhancing the efficiency of transportation services. 
Overall Impact: The project and its work packages collectively aim to improve European interconnection within the South Adriatic area of the TEN-T while promoting sustainable, green, and intelligent mobility. The impacts of the project and the outputs from each work package can be summarized as follows:
Improved Strategic Policy Framework: The outputs of WP1, such as the aligned strategic policy framework, analysis reports, and recommendation documents, contribute to the development of a more cohesive and effective policy framework. The impact is a strengthened strategic approach to the targeted territory's sustainable, green, and smart mobility strategies.
Enhanced Regional Connectivity Coordination: The outputs from WP2, including capacity building actions, knowledge sharing, and regional management and coordination training, lead to improved coordination among institutional stakeholders. The impact is an increased understanding and implementation of sustainable practices within the ports, resulting in reduced environmental impact and improved efficiency in regional connectivity.
Upgraded Regional Transport Infrastructure: The outputs of WP3, such as feasibility study reports, pilot project results, and capacity-building activities, contribute to the upgrading of regional transport infrastructure and services. The impact is improved transport connectivity, enhanced sustainability, and increased efficiency of transportation services in the targeted territories.</v>
      </c>
      <c r="F166" s="30" t="s">
        <v>802</v>
      </c>
      <c r="G166" s="30" t="s">
        <v>54</v>
      </c>
      <c r="H166" s="30" t="s">
        <v>55</v>
      </c>
      <c r="I166" s="31" t="s">
        <v>18</v>
      </c>
      <c r="J166" s="27" t="s">
        <v>331</v>
      </c>
      <c r="K166" s="31" t="s">
        <v>20</v>
      </c>
      <c r="L166" s="31" t="s">
        <v>67</v>
      </c>
      <c r="M166" s="32">
        <v>80</v>
      </c>
      <c r="N166" s="33">
        <v>1964377.44</v>
      </c>
      <c r="O166" s="171">
        <f>SUMIF($C$3:$C$413,C166,$N$3:$N$413)</f>
        <v>5999999.8500000006</v>
      </c>
    </row>
    <row r="167" spans="1:15" s="19" customFormat="1" ht="48" hidden="1" x14ac:dyDescent="0.2">
      <c r="A167" s="29" t="s">
        <v>327</v>
      </c>
      <c r="B167" s="30" t="s">
        <v>343</v>
      </c>
      <c r="C167" s="30" t="s">
        <v>344</v>
      </c>
      <c r="D167" s="163"/>
      <c r="E167" s="163"/>
      <c r="F167" s="30" t="s">
        <v>802</v>
      </c>
      <c r="G167" s="30" t="s">
        <v>54</v>
      </c>
      <c r="H167" s="30" t="s">
        <v>55</v>
      </c>
      <c r="I167" s="31" t="s">
        <v>22</v>
      </c>
      <c r="J167" s="27" t="s">
        <v>346</v>
      </c>
      <c r="K167" s="31" t="s">
        <v>20</v>
      </c>
      <c r="L167" s="31" t="s">
        <v>67</v>
      </c>
      <c r="M167" s="32">
        <v>80</v>
      </c>
      <c r="N167" s="33">
        <v>836839.9</v>
      </c>
      <c r="O167" s="171"/>
    </row>
    <row r="168" spans="1:15" s="19" customFormat="1" ht="16" hidden="1" x14ac:dyDescent="0.2">
      <c r="A168" s="29" t="s">
        <v>327</v>
      </c>
      <c r="B168" s="30" t="s">
        <v>343</v>
      </c>
      <c r="C168" s="30" t="s">
        <v>344</v>
      </c>
      <c r="D168" s="163"/>
      <c r="E168" s="163"/>
      <c r="F168" s="30" t="s">
        <v>802</v>
      </c>
      <c r="G168" s="30" t="s">
        <v>54</v>
      </c>
      <c r="H168" s="30" t="s">
        <v>55</v>
      </c>
      <c r="I168" s="31" t="s">
        <v>22</v>
      </c>
      <c r="J168" s="27" t="s">
        <v>279</v>
      </c>
      <c r="K168" s="31" t="s">
        <v>20</v>
      </c>
      <c r="L168" s="31" t="s">
        <v>35</v>
      </c>
      <c r="M168" s="32">
        <v>80</v>
      </c>
      <c r="N168" s="33">
        <v>150047.1</v>
      </c>
      <c r="O168" s="171"/>
    </row>
    <row r="169" spans="1:15" s="19" customFormat="1" ht="32" hidden="1" x14ac:dyDescent="0.2">
      <c r="A169" s="29" t="s">
        <v>327</v>
      </c>
      <c r="B169" s="30" t="s">
        <v>343</v>
      </c>
      <c r="C169" s="30" t="s">
        <v>344</v>
      </c>
      <c r="D169" s="163"/>
      <c r="E169" s="163"/>
      <c r="F169" s="30" t="s">
        <v>802</v>
      </c>
      <c r="G169" s="30" t="s">
        <v>54</v>
      </c>
      <c r="H169" s="30" t="s">
        <v>55</v>
      </c>
      <c r="I169" s="31" t="s">
        <v>22</v>
      </c>
      <c r="J169" s="27" t="s">
        <v>348</v>
      </c>
      <c r="K169" s="31" t="s">
        <v>24</v>
      </c>
      <c r="L169" s="31" t="s">
        <v>25</v>
      </c>
      <c r="M169" s="32">
        <v>85</v>
      </c>
      <c r="N169" s="33">
        <v>266175</v>
      </c>
      <c r="O169" s="171"/>
    </row>
    <row r="170" spans="1:15" s="19" customFormat="1" ht="16" hidden="1" x14ac:dyDescent="0.2">
      <c r="A170" s="29" t="s">
        <v>327</v>
      </c>
      <c r="B170" s="30" t="s">
        <v>343</v>
      </c>
      <c r="C170" s="30" t="s">
        <v>344</v>
      </c>
      <c r="D170" s="163"/>
      <c r="E170" s="163"/>
      <c r="F170" s="30" t="s">
        <v>802</v>
      </c>
      <c r="G170" s="30" t="s">
        <v>54</v>
      </c>
      <c r="H170" s="30" t="s">
        <v>55</v>
      </c>
      <c r="I170" s="31" t="s">
        <v>22</v>
      </c>
      <c r="J170" s="27" t="s">
        <v>349</v>
      </c>
      <c r="K170" s="31" t="s">
        <v>24</v>
      </c>
      <c r="L170" s="31" t="s">
        <v>86</v>
      </c>
      <c r="M170" s="32">
        <v>85</v>
      </c>
      <c r="N170" s="33">
        <v>699544.98</v>
      </c>
      <c r="O170" s="171"/>
    </row>
    <row r="171" spans="1:15" s="19" customFormat="1" ht="16" hidden="1" x14ac:dyDescent="0.2">
      <c r="A171" s="29" t="s">
        <v>327</v>
      </c>
      <c r="B171" s="30" t="s">
        <v>343</v>
      </c>
      <c r="C171" s="30" t="s">
        <v>344</v>
      </c>
      <c r="D171" s="163"/>
      <c r="E171" s="163"/>
      <c r="F171" s="30" t="s">
        <v>802</v>
      </c>
      <c r="G171" s="30" t="s">
        <v>54</v>
      </c>
      <c r="H171" s="30" t="s">
        <v>55</v>
      </c>
      <c r="I171" s="31" t="s">
        <v>22</v>
      </c>
      <c r="J171" s="27" t="s">
        <v>350</v>
      </c>
      <c r="K171" s="31" t="s">
        <v>30</v>
      </c>
      <c r="L171" s="31" t="s">
        <v>31</v>
      </c>
      <c r="M171" s="32">
        <v>85</v>
      </c>
      <c r="N171" s="33">
        <v>333585</v>
      </c>
      <c r="O171" s="171"/>
    </row>
    <row r="172" spans="1:15" s="19" customFormat="1" ht="16" hidden="1" x14ac:dyDescent="0.2">
      <c r="A172" s="29" t="s">
        <v>327</v>
      </c>
      <c r="B172" s="30" t="s">
        <v>343</v>
      </c>
      <c r="C172" s="30" t="s">
        <v>344</v>
      </c>
      <c r="D172" s="163"/>
      <c r="E172" s="163"/>
      <c r="F172" s="30" t="s">
        <v>802</v>
      </c>
      <c r="G172" s="30" t="s">
        <v>54</v>
      </c>
      <c r="H172" s="30" t="s">
        <v>55</v>
      </c>
      <c r="I172" s="31" t="s">
        <v>22</v>
      </c>
      <c r="J172" s="27" t="s">
        <v>351</v>
      </c>
      <c r="K172" s="31" t="s">
        <v>30</v>
      </c>
      <c r="L172" s="31" t="s">
        <v>31</v>
      </c>
      <c r="M172" s="32">
        <v>85</v>
      </c>
      <c r="N172" s="33">
        <v>988084.98</v>
      </c>
      <c r="O172" s="171"/>
    </row>
    <row r="173" spans="1:15" s="19" customFormat="1" ht="32" hidden="1" x14ac:dyDescent="0.2">
      <c r="A173" s="29" t="s">
        <v>327</v>
      </c>
      <c r="B173" s="30" t="s">
        <v>343</v>
      </c>
      <c r="C173" s="30" t="s">
        <v>344</v>
      </c>
      <c r="D173" s="164"/>
      <c r="E173" s="164"/>
      <c r="F173" s="30" t="s">
        <v>802</v>
      </c>
      <c r="G173" s="30" t="s">
        <v>54</v>
      </c>
      <c r="H173" s="30" t="s">
        <v>55</v>
      </c>
      <c r="I173" s="31" t="s">
        <v>22</v>
      </c>
      <c r="J173" s="27" t="s">
        <v>347</v>
      </c>
      <c r="K173" s="31" t="s">
        <v>20</v>
      </c>
      <c r="L173" s="31" t="s">
        <v>67</v>
      </c>
      <c r="M173" s="32">
        <v>85</v>
      </c>
      <c r="N173" s="33">
        <v>761345.45</v>
      </c>
      <c r="O173" s="171"/>
    </row>
    <row r="174" spans="1:15" s="19" customFormat="1" ht="118.5" hidden="1" customHeight="1" x14ac:dyDescent="0.2">
      <c r="A174" s="29" t="s">
        <v>327</v>
      </c>
      <c r="B174" s="30" t="s">
        <v>352</v>
      </c>
      <c r="C174" s="30" t="s">
        <v>353</v>
      </c>
      <c r="D174" s="162" t="s">
        <v>354</v>
      </c>
      <c r="E174" s="168" t="str">
        <f>VLOOKUP(B174,Description!$A$2:$B$88,2,FALSE)</f>
        <v>In the area of the Italy-Albania-Montenegro Programme, tourism represents one of the most important drivers of development and a significant area of cooperation between the three Countries. This sector offers countless opportunities for development, according to the twin transition paradigma - green and digital - and with a specific focus on the social dimension, the implementation of which passes through:
- a more effective enhancement of the cultural, environmental and natural heritage;
- a more incisive support to strengthen the existing entrepreneurial environment and the creation of new enterprises linked to tourism, culture and creativity;
- a systematic valorisation and constant update of the skills of operators, especially women and young people;
- the promotion of sustainable cross border investments that create a virtuous circuit between tourism supply and demand and the promotion of territories.
If the COVID 19 pandemic has represented a deep crisis for a highly vulnerable sector such as tourism, it also raised the awareness of the need to trigger change and innovations processes in the dynamics of territorial development.
This awareness is further strengthened by the added value that the cooperation projects implemented to date within the Italy-Albania-Montenegro Programme, but not only, have represented in terms of:
- creation of tools for the knowledge and promotion of territories;
- identification of strengths to be exploited and weaknesses on which to intervene; 
- mutual knowledge of the main public and private players involved in the sector.
In the context of the current programming period, it is therefore essential to capitalise the main results achieved to date, in order to have also a positive impact on the decision-making process and policies of the three Countries, directly involving the public administration.
This is the starting point for the SA CREATIVITY project, whose main objective is to promote cross border sustainable development paths in the areas involved, focusing on the digital and green transition of the tourist sector as a key factor for the enhancement of these areas based on their cultural richness and liveliness. In this sense, the three main pillars are: 
1. revitalising and strengthening tourism through the enhancement of cultural heritage sites: digitalisation and restoration for their reuse as multifunctional creative hubs/tourist attractors with residential spaces, workshops, conference rooms, spaces for modelling, visual arts and traditional crafts and to receive innovative start-ups;
2. identification and implementation of cross border initiatives to strengthen the cultural and creative sector: development of for the strengthening of the entrepreneurial environment, through activities to empower the skills of young people and women, and the promotion of young talents and artists, through public events to be held in the most prestigious cultural sites;
3. Supporting of the creation of optimal conditions to foster the sustainable and smart growth of territories: identification of proposals and recommendations to be submitted to policy-makers, useful also for the strengthening of the EUSAIR strategy and the other cooperation opportunities in the MED area.
According to these three pillars, the main concrete achievements of the project are:
- the reinforcement of cross border technical tools, as results of previous projects - 3C and DUE MARI - which, also through appropriate links, will allow in-depth knowledge and better tourist promotion of the territories, in order to promote their use and encourage exchanges between businesses, artists and operators in the tourist and creative sectors;
- the implementation of workshops, in the cultural sites and places targeted by the investments, to support the creation and strengthening of tourism and cultural and creative enterprises and the creation of a transnational network of operators;
- the strengthening of cooperation between the project partners, which will be further enhanced through the identification of formal cross border cooperation tools to relaunch the identity of the South Adriatic area in a broader context represented by the Adriatic-Ionian area and the entire Mediterranean basin.
The main strength of the project is the partnership composed of national and regional public administrations competent in the fields of tourism and culture, demonstrating their commitment to find shared policy solutions that can contribute to enhancing the cultural identity of the South Adriatic.</v>
      </c>
      <c r="F174" s="30" t="s">
        <v>804</v>
      </c>
      <c r="G174" s="30" t="s">
        <v>38</v>
      </c>
      <c r="H174" s="30" t="s">
        <v>39</v>
      </c>
      <c r="I174" s="31" t="s">
        <v>18</v>
      </c>
      <c r="J174" s="27" t="s">
        <v>355</v>
      </c>
      <c r="K174" s="31" t="s">
        <v>30</v>
      </c>
      <c r="L174" s="31" t="s">
        <v>31</v>
      </c>
      <c r="M174" s="32">
        <v>85</v>
      </c>
      <c r="N174" s="33">
        <v>1456666.51</v>
      </c>
      <c r="O174" s="171">
        <f>SUMIF($C$3:$C$413,C174,$N$3:$N$413)</f>
        <v>4799931.59</v>
      </c>
    </row>
    <row r="175" spans="1:15" s="19" customFormat="1" ht="65.25" hidden="1" customHeight="1" x14ac:dyDescent="0.2">
      <c r="A175" s="29" t="s">
        <v>327</v>
      </c>
      <c r="B175" s="30" t="s">
        <v>352</v>
      </c>
      <c r="C175" s="30" t="s">
        <v>353</v>
      </c>
      <c r="D175" s="163"/>
      <c r="E175" s="169"/>
      <c r="F175" s="30" t="s">
        <v>804</v>
      </c>
      <c r="G175" s="30" t="s">
        <v>38</v>
      </c>
      <c r="H175" s="30" t="s">
        <v>39</v>
      </c>
      <c r="I175" s="31" t="s">
        <v>22</v>
      </c>
      <c r="J175" s="27" t="s">
        <v>356</v>
      </c>
      <c r="K175" s="31" t="s">
        <v>20</v>
      </c>
      <c r="L175" s="31" t="s">
        <v>67</v>
      </c>
      <c r="M175" s="32">
        <v>80</v>
      </c>
      <c r="N175" s="33">
        <v>1119066.8600000001</v>
      </c>
      <c r="O175" s="171"/>
    </row>
    <row r="176" spans="1:15" s="19" customFormat="1" ht="147.75" hidden="1" customHeight="1" x14ac:dyDescent="0.2">
      <c r="A176" s="29" t="s">
        <v>327</v>
      </c>
      <c r="B176" s="30" t="s">
        <v>352</v>
      </c>
      <c r="C176" s="30" t="s">
        <v>353</v>
      </c>
      <c r="D176" s="163"/>
      <c r="E176" s="169"/>
      <c r="F176" s="30" t="s">
        <v>804</v>
      </c>
      <c r="G176" s="30" t="s">
        <v>38</v>
      </c>
      <c r="H176" s="30" t="s">
        <v>39</v>
      </c>
      <c r="I176" s="31" t="s">
        <v>22</v>
      </c>
      <c r="J176" s="27" t="s">
        <v>358</v>
      </c>
      <c r="K176" s="31" t="s">
        <v>20</v>
      </c>
      <c r="L176" s="31" t="s">
        <v>35</v>
      </c>
      <c r="M176" s="32">
        <v>80</v>
      </c>
      <c r="N176" s="33">
        <v>803311.02</v>
      </c>
      <c r="O176" s="171"/>
    </row>
    <row r="177" spans="1:15" s="19" customFormat="1" ht="125.25" hidden="1" customHeight="1" x14ac:dyDescent="0.2">
      <c r="A177" s="29" t="s">
        <v>327</v>
      </c>
      <c r="B177" s="30" t="s">
        <v>352</v>
      </c>
      <c r="C177" s="30" t="s">
        <v>353</v>
      </c>
      <c r="D177" s="163"/>
      <c r="E177" s="169"/>
      <c r="F177" s="30" t="s">
        <v>804</v>
      </c>
      <c r="G177" s="30" t="s">
        <v>38</v>
      </c>
      <c r="H177" s="30" t="s">
        <v>39</v>
      </c>
      <c r="I177" s="31" t="s">
        <v>22</v>
      </c>
      <c r="J177" s="27" t="s">
        <v>359</v>
      </c>
      <c r="K177" s="31" t="s">
        <v>30</v>
      </c>
      <c r="L177" s="31" t="s">
        <v>31</v>
      </c>
      <c r="M177" s="32">
        <v>85</v>
      </c>
      <c r="N177" s="33">
        <v>246483.3</v>
      </c>
      <c r="O177" s="171"/>
    </row>
    <row r="178" spans="1:15" s="19" customFormat="1" ht="267.75" hidden="1" customHeight="1" x14ac:dyDescent="0.2">
      <c r="A178" s="29" t="s">
        <v>327</v>
      </c>
      <c r="B178" s="30" t="s">
        <v>352</v>
      </c>
      <c r="C178" s="30" t="s">
        <v>353</v>
      </c>
      <c r="D178" s="164"/>
      <c r="E178" s="170"/>
      <c r="F178" s="30" t="s">
        <v>804</v>
      </c>
      <c r="G178" s="30" t="s">
        <v>38</v>
      </c>
      <c r="H178" s="30" t="s">
        <v>39</v>
      </c>
      <c r="I178" s="31" t="s">
        <v>22</v>
      </c>
      <c r="J178" s="27" t="s">
        <v>357</v>
      </c>
      <c r="K178" s="31" t="s">
        <v>24</v>
      </c>
      <c r="L178" s="31" t="s">
        <v>25</v>
      </c>
      <c r="M178" s="32">
        <v>85</v>
      </c>
      <c r="N178" s="33">
        <v>1174403.8999999999</v>
      </c>
      <c r="O178" s="171"/>
    </row>
    <row r="179" spans="1:15" s="19" customFormat="1" ht="32" x14ac:dyDescent="0.2">
      <c r="A179" s="29" t="s">
        <v>327</v>
      </c>
      <c r="B179" s="30" t="s">
        <v>360</v>
      </c>
      <c r="C179" s="30" t="s">
        <v>361</v>
      </c>
      <c r="D179" s="165" t="s">
        <v>362</v>
      </c>
      <c r="E179" s="165" t="str">
        <f>VLOOKUP(B179,Description!$A$2:$B$88,2,FALSE)</f>
        <v>In these last years, phenomena that are the direct consequence of climate change and of policies for the protection of territories, especially the most vulnerable ones, which have not always proved far-sighted and capable of having a positive impact on the issue of risk management, have become increasingly frequent.
Sharing the awareness of the need to address the issue of territories protection and resilience through a better water management and the identification of tools for the prevention of forest fires, the national and regional public Administrations of Italy, Albania and Montenegro, with specific competences on the issue of civil protection, have identified common objectives to be achieved with the SA RESILIENT project.
The main objective of the project is to positively affect regional and national policies on territorial resilience with medium and long-term initiatives through:
- the identification and improvement of tools for the collection, analysis and sharing of data to manage and prevent such phenomena, mainly capitalising the best results of previous projects;
- the improvement and strengthening of capacity building through training activities and exchange of experiences also with Institutions and Authorities of other European countries;
- the strengthening of infrastructures and equipments to allow operators to operate at their best in the field and, consequently, to allow the whole Southern Adriatic area to reach the same levels in terms of promptness and immediacy of the response in case of critical events;
- actions to increase the awareness of the local communities living in the territories involved as a fundamental features in  view to strengthening the link between institutions and territories and thus to concretely implement the identified strategies and trigger a virtuous process of active participation.
The SA RESILIENCE project capitalises on successful experiences such as the TO BE READY  project, but also intends to actively contribute to the priorities of the EUSAIR Strategy (Pillars 3 and 4, specifically) as well as to the main initiatives, including those of governance, active in the Mediterranean in the framework of other cooperation programmes, especially ENI CBC MED and the future NEXT MED.
The greatest strength of the project is the active participation in the partnership of the administrations involved in civil protection in the three Countries.</v>
      </c>
      <c r="F179" s="30" t="s">
        <v>805</v>
      </c>
      <c r="G179" s="30" t="s">
        <v>44</v>
      </c>
      <c r="H179" s="30" t="s">
        <v>45</v>
      </c>
      <c r="I179" s="31" t="s">
        <v>18</v>
      </c>
      <c r="J179" s="27" t="s">
        <v>363</v>
      </c>
      <c r="K179" s="31" t="s">
        <v>24</v>
      </c>
      <c r="L179" s="31" t="s">
        <v>25</v>
      </c>
      <c r="M179" s="32">
        <v>85</v>
      </c>
      <c r="N179" s="33">
        <v>1505589.4</v>
      </c>
      <c r="O179" s="171">
        <f>SUMIF($C$3:$C$413,C179,$N$3:$N$413)</f>
        <v>4793336.8</v>
      </c>
    </row>
    <row r="180" spans="1:15" s="19" customFormat="1" ht="48" x14ac:dyDescent="0.2">
      <c r="A180" s="29" t="s">
        <v>327</v>
      </c>
      <c r="B180" s="30" t="s">
        <v>360</v>
      </c>
      <c r="C180" s="30" t="s">
        <v>361</v>
      </c>
      <c r="D180" s="166"/>
      <c r="E180" s="166"/>
      <c r="F180" s="30" t="s">
        <v>805</v>
      </c>
      <c r="G180" s="30" t="s">
        <v>44</v>
      </c>
      <c r="H180" s="30" t="s">
        <v>45</v>
      </c>
      <c r="I180" s="31" t="s">
        <v>22</v>
      </c>
      <c r="J180" s="27" t="s">
        <v>364</v>
      </c>
      <c r="K180" s="31" t="s">
        <v>20</v>
      </c>
      <c r="L180" s="31" t="s">
        <v>67</v>
      </c>
      <c r="M180" s="32">
        <v>80</v>
      </c>
      <c r="N180" s="33">
        <v>947640.8</v>
      </c>
      <c r="O180" s="171"/>
    </row>
    <row r="181" spans="1:15" s="19" customFormat="1" ht="48" x14ac:dyDescent="0.2">
      <c r="A181" s="29" t="s">
        <v>327</v>
      </c>
      <c r="B181" s="30" t="s">
        <v>360</v>
      </c>
      <c r="C181" s="30" t="s">
        <v>361</v>
      </c>
      <c r="D181" s="166"/>
      <c r="E181" s="166"/>
      <c r="F181" s="30" t="s">
        <v>805</v>
      </c>
      <c r="G181" s="30" t="s">
        <v>44</v>
      </c>
      <c r="H181" s="30" t="s">
        <v>45</v>
      </c>
      <c r="I181" s="31" t="s">
        <v>22</v>
      </c>
      <c r="J181" s="27" t="s">
        <v>366</v>
      </c>
      <c r="K181" s="31" t="s">
        <v>20</v>
      </c>
      <c r="L181" s="31" t="s">
        <v>35</v>
      </c>
      <c r="M181" s="32">
        <v>80</v>
      </c>
      <c r="N181" s="33">
        <v>766886.32</v>
      </c>
      <c r="O181" s="171"/>
    </row>
    <row r="182" spans="1:15" s="19" customFormat="1" ht="48" x14ac:dyDescent="0.2">
      <c r="A182" s="29" t="s">
        <v>327</v>
      </c>
      <c r="B182" s="30" t="s">
        <v>360</v>
      </c>
      <c r="C182" s="30" t="s">
        <v>361</v>
      </c>
      <c r="D182" s="166"/>
      <c r="E182" s="166"/>
      <c r="F182" s="30" t="s">
        <v>805</v>
      </c>
      <c r="G182" s="30" t="s">
        <v>44</v>
      </c>
      <c r="H182" s="30" t="s">
        <v>45</v>
      </c>
      <c r="I182" s="31" t="s">
        <v>22</v>
      </c>
      <c r="J182" s="27" t="s">
        <v>367</v>
      </c>
      <c r="K182" s="31" t="s">
        <v>30</v>
      </c>
      <c r="L182" s="31" t="s">
        <v>31</v>
      </c>
      <c r="M182" s="32">
        <v>85</v>
      </c>
      <c r="N182" s="33">
        <v>761531.1</v>
      </c>
      <c r="O182" s="171"/>
    </row>
    <row r="183" spans="1:15" s="19" customFormat="1" ht="32" x14ac:dyDescent="0.2">
      <c r="A183" s="29" t="s">
        <v>327</v>
      </c>
      <c r="B183" s="30" t="s">
        <v>360</v>
      </c>
      <c r="C183" s="30" t="s">
        <v>361</v>
      </c>
      <c r="D183" s="166"/>
      <c r="E183" s="166"/>
      <c r="F183" s="30" t="s">
        <v>805</v>
      </c>
      <c r="G183" s="30" t="s">
        <v>44</v>
      </c>
      <c r="H183" s="30" t="s">
        <v>45</v>
      </c>
      <c r="I183" s="31" t="s">
        <v>22</v>
      </c>
      <c r="J183" s="27" t="s">
        <v>368</v>
      </c>
      <c r="K183" s="31" t="s">
        <v>30</v>
      </c>
      <c r="L183" s="31" t="s">
        <v>31</v>
      </c>
      <c r="M183" s="32">
        <v>85</v>
      </c>
      <c r="N183" s="33">
        <v>437081.1</v>
      </c>
      <c r="O183" s="171"/>
    </row>
    <row r="184" spans="1:15" s="19" customFormat="1" ht="16" x14ac:dyDescent="0.2">
      <c r="A184" s="29" t="s">
        <v>327</v>
      </c>
      <c r="B184" s="30" t="s">
        <v>360</v>
      </c>
      <c r="C184" s="30" t="s">
        <v>361</v>
      </c>
      <c r="D184" s="167"/>
      <c r="E184" s="167"/>
      <c r="F184" s="30" t="s">
        <v>805</v>
      </c>
      <c r="G184" s="30" t="s">
        <v>44</v>
      </c>
      <c r="H184" s="30" t="s">
        <v>45</v>
      </c>
      <c r="I184" s="31" t="s">
        <v>22</v>
      </c>
      <c r="J184" s="27" t="s">
        <v>365</v>
      </c>
      <c r="K184" s="31" t="s">
        <v>20</v>
      </c>
      <c r="L184" s="31" t="s">
        <v>67</v>
      </c>
      <c r="M184" s="32">
        <v>80</v>
      </c>
      <c r="N184" s="33">
        <v>374608.08</v>
      </c>
      <c r="O184" s="171"/>
    </row>
    <row r="185" spans="1:15" s="19" customFormat="1" ht="15" hidden="1" customHeight="1" x14ac:dyDescent="0.2">
      <c r="A185" s="29" t="s">
        <v>369</v>
      </c>
      <c r="B185" s="30" t="s">
        <v>373</v>
      </c>
      <c r="C185" s="30" t="s">
        <v>374</v>
      </c>
      <c r="D185" s="162" t="s">
        <v>375</v>
      </c>
      <c r="E185" s="162" t="str">
        <f>VLOOKUP(B185,Description!$A$2:$B$88,2,FALSE)</f>
        <v xml:space="preserve">interfaith dialogue and tourism. It aims to build a joint model for interfaith coexistence to be tested in the countries involved. </v>
      </c>
      <c r="F185" s="30" t="s">
        <v>803</v>
      </c>
      <c r="G185" s="30" t="s">
        <v>42</v>
      </c>
      <c r="H185" s="30" t="s">
        <v>43</v>
      </c>
      <c r="I185" s="31" t="s">
        <v>18</v>
      </c>
      <c r="J185" s="27" t="s">
        <v>376</v>
      </c>
      <c r="K185" s="31" t="s">
        <v>30</v>
      </c>
      <c r="L185" s="31" t="s">
        <v>31</v>
      </c>
      <c r="M185" s="32">
        <v>85</v>
      </c>
      <c r="N185" s="33">
        <v>247381.2</v>
      </c>
      <c r="O185" s="171">
        <f>SUMIF($C$3:$C$413,C185,$N$3:$N$413)</f>
        <v>805630.5</v>
      </c>
    </row>
    <row r="186" spans="1:15" s="19" customFormat="1" ht="32" hidden="1" x14ac:dyDescent="0.2">
      <c r="A186" s="29" t="s">
        <v>369</v>
      </c>
      <c r="B186" s="30" t="s">
        <v>373</v>
      </c>
      <c r="C186" s="30" t="s">
        <v>374</v>
      </c>
      <c r="D186" s="163"/>
      <c r="E186" s="163"/>
      <c r="F186" s="30" t="s">
        <v>803</v>
      </c>
      <c r="G186" s="30" t="s">
        <v>42</v>
      </c>
      <c r="H186" s="30" t="s">
        <v>43</v>
      </c>
      <c r="I186" s="31" t="s">
        <v>22</v>
      </c>
      <c r="J186" s="27" t="s">
        <v>377</v>
      </c>
      <c r="K186" s="31" t="s">
        <v>24</v>
      </c>
      <c r="L186" s="31" t="s">
        <v>25</v>
      </c>
      <c r="M186" s="32">
        <v>85</v>
      </c>
      <c r="N186" s="33">
        <v>182322</v>
      </c>
      <c r="O186" s="171"/>
    </row>
    <row r="187" spans="1:15" s="19" customFormat="1" ht="16" hidden="1" x14ac:dyDescent="0.2">
      <c r="A187" s="29" t="s">
        <v>369</v>
      </c>
      <c r="B187" s="30" t="s">
        <v>373</v>
      </c>
      <c r="C187" s="30" t="s">
        <v>374</v>
      </c>
      <c r="D187" s="163"/>
      <c r="E187" s="163"/>
      <c r="F187" s="30" t="s">
        <v>803</v>
      </c>
      <c r="G187" s="30" t="s">
        <v>42</v>
      </c>
      <c r="H187" s="30" t="s">
        <v>43</v>
      </c>
      <c r="I187" s="31" t="s">
        <v>22</v>
      </c>
      <c r="J187" s="27" t="s">
        <v>258</v>
      </c>
      <c r="K187" s="31" t="s">
        <v>20</v>
      </c>
      <c r="L187" s="31" t="s">
        <v>259</v>
      </c>
      <c r="M187" s="32">
        <v>80</v>
      </c>
      <c r="N187" s="33">
        <v>218635.2</v>
      </c>
      <c r="O187" s="171"/>
    </row>
    <row r="188" spans="1:15" s="19" customFormat="1" ht="48" hidden="1" x14ac:dyDescent="0.2">
      <c r="A188" s="29" t="s">
        <v>369</v>
      </c>
      <c r="B188" s="30" t="s">
        <v>373</v>
      </c>
      <c r="C188" s="30" t="s">
        <v>374</v>
      </c>
      <c r="D188" s="164"/>
      <c r="E188" s="164"/>
      <c r="F188" s="30" t="s">
        <v>803</v>
      </c>
      <c r="G188" s="30" t="s">
        <v>42</v>
      </c>
      <c r="H188" s="30" t="s">
        <v>43</v>
      </c>
      <c r="I188" s="31" t="s">
        <v>22</v>
      </c>
      <c r="J188" s="27" t="s">
        <v>378</v>
      </c>
      <c r="K188" s="31" t="s">
        <v>20</v>
      </c>
      <c r="L188" s="31" t="s">
        <v>35</v>
      </c>
      <c r="M188" s="32">
        <v>80</v>
      </c>
      <c r="N188" s="33">
        <v>157292.1</v>
      </c>
      <c r="O188" s="171"/>
    </row>
    <row r="189" spans="1:15" s="19" customFormat="1" ht="15" customHeight="1" x14ac:dyDescent="0.2">
      <c r="A189" s="29" t="s">
        <v>369</v>
      </c>
      <c r="B189" s="30" t="s">
        <v>379</v>
      </c>
      <c r="C189" s="30" t="s">
        <v>380</v>
      </c>
      <c r="D189" s="162" t="s">
        <v>381</v>
      </c>
      <c r="E189" s="162" t="str">
        <f>VLOOKUP(B189,Description!$A$2:$B$88,2,FALSE)</f>
        <v>LASPEH 2.0 aims to enhance ecosystem resilience in the South Adriatic by creating unified tools and strategies to protect natural heritage and landscapes, focusing on species and habitats under the EU 92/43/EEC and 79/409/EEC Directives. The project will develop joint conservation measures, training, concrete actions, and awareness campaigns for species like the little tern and Marsican brown bear and habitats such as grasslands and lagoons. Aligned with EU restoration goals, it promotes cross-border collaboration, benefiting Natura 2000 managers, experts, and regional authorities.</v>
      </c>
      <c r="F189" s="30" t="s">
        <v>805</v>
      </c>
      <c r="G189" s="30" t="s">
        <v>73</v>
      </c>
      <c r="H189" s="30" t="s">
        <v>74</v>
      </c>
      <c r="I189" s="31" t="s">
        <v>18</v>
      </c>
      <c r="J189" s="27" t="s">
        <v>284</v>
      </c>
      <c r="K189" s="31" t="s">
        <v>20</v>
      </c>
      <c r="L189" s="31" t="s">
        <v>67</v>
      </c>
      <c r="M189" s="32">
        <v>80</v>
      </c>
      <c r="N189" s="33">
        <v>218084.1</v>
      </c>
      <c r="O189" s="171">
        <f>SUMIF($C$3:$C$413,C189,$N$3:$N$413)</f>
        <v>870156.33</v>
      </c>
    </row>
    <row r="190" spans="1:15" s="19" customFormat="1" ht="32" x14ac:dyDescent="0.2">
      <c r="A190" s="29" t="s">
        <v>369</v>
      </c>
      <c r="B190" s="30" t="s">
        <v>379</v>
      </c>
      <c r="C190" s="30" t="s">
        <v>380</v>
      </c>
      <c r="D190" s="163"/>
      <c r="E190" s="163"/>
      <c r="F190" s="30" t="s">
        <v>805</v>
      </c>
      <c r="G190" s="30" t="s">
        <v>73</v>
      </c>
      <c r="H190" s="30" t="s">
        <v>74</v>
      </c>
      <c r="I190" s="31" t="s">
        <v>22</v>
      </c>
      <c r="J190" s="27" t="s">
        <v>382</v>
      </c>
      <c r="K190" s="31" t="s">
        <v>20</v>
      </c>
      <c r="L190" s="31" t="s">
        <v>383</v>
      </c>
      <c r="M190" s="32">
        <v>80</v>
      </c>
      <c r="N190" s="33">
        <v>143203.16</v>
      </c>
      <c r="O190" s="171"/>
    </row>
    <row r="191" spans="1:15" s="19" customFormat="1" ht="32" x14ac:dyDescent="0.2">
      <c r="A191" s="29" t="s">
        <v>369</v>
      </c>
      <c r="B191" s="30" t="s">
        <v>379</v>
      </c>
      <c r="C191" s="30" t="s">
        <v>380</v>
      </c>
      <c r="D191" s="163"/>
      <c r="E191" s="163"/>
      <c r="F191" s="30" t="s">
        <v>805</v>
      </c>
      <c r="G191" s="30" t="s">
        <v>73</v>
      </c>
      <c r="H191" s="30" t="s">
        <v>74</v>
      </c>
      <c r="I191" s="31" t="s">
        <v>22</v>
      </c>
      <c r="J191" s="27" t="s">
        <v>77</v>
      </c>
      <c r="K191" s="31" t="s">
        <v>30</v>
      </c>
      <c r="L191" s="31" t="s">
        <v>31</v>
      </c>
      <c r="M191" s="32">
        <v>85</v>
      </c>
      <c r="N191" s="33">
        <v>210228.72</v>
      </c>
      <c r="O191" s="171"/>
    </row>
    <row r="192" spans="1:15" s="19" customFormat="1" ht="29.25" customHeight="1" x14ac:dyDescent="0.2">
      <c r="A192" s="29" t="s">
        <v>369</v>
      </c>
      <c r="B192" s="30" t="s">
        <v>379</v>
      </c>
      <c r="C192" s="30" t="s">
        <v>380</v>
      </c>
      <c r="D192" s="163"/>
      <c r="E192" s="163"/>
      <c r="F192" s="30" t="s">
        <v>805</v>
      </c>
      <c r="G192" s="30" t="s">
        <v>73</v>
      </c>
      <c r="H192" s="30" t="s">
        <v>74</v>
      </c>
      <c r="I192" s="31" t="s">
        <v>22</v>
      </c>
      <c r="J192" s="27" t="s">
        <v>384</v>
      </c>
      <c r="K192" s="31" t="s">
        <v>24</v>
      </c>
      <c r="L192" s="31" t="s">
        <v>25</v>
      </c>
      <c r="M192" s="32">
        <v>85</v>
      </c>
      <c r="N192" s="33">
        <v>152543.20000000001</v>
      </c>
      <c r="O192" s="171"/>
    </row>
    <row r="193" spans="1:15" s="19" customFormat="1" ht="45" customHeight="1" x14ac:dyDescent="0.2">
      <c r="A193" s="29" t="s">
        <v>369</v>
      </c>
      <c r="B193" s="30" t="s">
        <v>379</v>
      </c>
      <c r="C193" s="30" t="s">
        <v>380</v>
      </c>
      <c r="D193" s="164"/>
      <c r="E193" s="164"/>
      <c r="F193" s="30" t="s">
        <v>805</v>
      </c>
      <c r="G193" s="30" t="s">
        <v>73</v>
      </c>
      <c r="H193" s="30" t="s">
        <v>74</v>
      </c>
      <c r="I193" s="31" t="s">
        <v>22</v>
      </c>
      <c r="J193" s="27" t="s">
        <v>139</v>
      </c>
      <c r="K193" s="31" t="s">
        <v>20</v>
      </c>
      <c r="L193" s="31" t="s">
        <v>82</v>
      </c>
      <c r="M193" s="32">
        <v>80</v>
      </c>
      <c r="N193" s="33">
        <v>146097.15</v>
      </c>
      <c r="O193" s="171"/>
    </row>
    <row r="194" spans="1:15" s="19" customFormat="1" ht="38.25" customHeight="1" x14ac:dyDescent="0.2">
      <c r="A194" s="29" t="s">
        <v>369</v>
      </c>
      <c r="B194" s="30" t="s">
        <v>386</v>
      </c>
      <c r="C194" s="30" t="s">
        <v>387</v>
      </c>
      <c r="D194" s="162" t="s">
        <v>388</v>
      </c>
      <c r="E194" s="162" t="str">
        <f>VLOOKUP(B194,Description!$A$2:$B$88,2,FALSE)</f>
        <v>The REUSEFUL project promotes biodiversity protection and pollution reduction in South Adriatic coastal areas by advancing circular economy practices. It aligns with EU goals to cut waste by 55% by 2025, establishing reuse centers where furniture, electronics, and clothing are collected, repaired, and redistributed. This initiative reduces waste, supports low-income groups, and fosters environmental sustainability. Key outputs include a Joint Zero Waste Strategy, training, and a scalable cross-border approach for municipalities, benefiting local communities and ecosystems.</v>
      </c>
      <c r="F194" s="30" t="s">
        <v>805</v>
      </c>
      <c r="G194" s="30" t="s">
        <v>73</v>
      </c>
      <c r="H194" s="30" t="s">
        <v>74</v>
      </c>
      <c r="I194" s="31" t="s">
        <v>18</v>
      </c>
      <c r="J194" s="27" t="s">
        <v>389</v>
      </c>
      <c r="K194" s="31" t="s">
        <v>20</v>
      </c>
      <c r="L194" s="31" t="s">
        <v>50</v>
      </c>
      <c r="M194" s="32">
        <v>80</v>
      </c>
      <c r="N194" s="33">
        <v>333378.64</v>
      </c>
      <c r="O194" s="171">
        <f>SUMIF($C$3:$C$413,C194,$N$3:$N$413)</f>
        <v>935189.74</v>
      </c>
    </row>
    <row r="195" spans="1:15" s="19" customFormat="1" ht="36.75" customHeight="1" x14ac:dyDescent="0.2">
      <c r="A195" s="29" t="s">
        <v>369</v>
      </c>
      <c r="B195" s="30" t="s">
        <v>386</v>
      </c>
      <c r="C195" s="30" t="s">
        <v>387</v>
      </c>
      <c r="D195" s="163"/>
      <c r="E195" s="163"/>
      <c r="F195" s="30" t="s">
        <v>805</v>
      </c>
      <c r="G195" s="30" t="s">
        <v>73</v>
      </c>
      <c r="H195" s="30" t="s">
        <v>74</v>
      </c>
      <c r="I195" s="31" t="s">
        <v>22</v>
      </c>
      <c r="J195" s="27" t="s">
        <v>390</v>
      </c>
      <c r="K195" s="31" t="s">
        <v>20</v>
      </c>
      <c r="L195" s="31" t="s">
        <v>35</v>
      </c>
      <c r="M195" s="32">
        <v>80</v>
      </c>
      <c r="N195" s="33">
        <v>150866.12</v>
      </c>
      <c r="O195" s="171"/>
    </row>
    <row r="196" spans="1:15" s="19" customFormat="1" ht="28.5" customHeight="1" x14ac:dyDescent="0.2">
      <c r="A196" s="29" t="s">
        <v>369</v>
      </c>
      <c r="B196" s="30" t="s">
        <v>386</v>
      </c>
      <c r="C196" s="30" t="s">
        <v>387</v>
      </c>
      <c r="D196" s="163"/>
      <c r="E196" s="163"/>
      <c r="F196" s="30" t="s">
        <v>805</v>
      </c>
      <c r="G196" s="30" t="s">
        <v>73</v>
      </c>
      <c r="H196" s="30" t="s">
        <v>74</v>
      </c>
      <c r="I196" s="31" t="s">
        <v>22</v>
      </c>
      <c r="J196" s="27" t="s">
        <v>70</v>
      </c>
      <c r="K196" s="31" t="s">
        <v>24</v>
      </c>
      <c r="L196" s="31" t="s">
        <v>49</v>
      </c>
      <c r="M196" s="32">
        <v>85</v>
      </c>
      <c r="N196" s="33">
        <v>290929.90000000002</v>
      </c>
      <c r="O196" s="171"/>
    </row>
    <row r="197" spans="1:15" s="19" customFormat="1" ht="22.5" customHeight="1" x14ac:dyDescent="0.2">
      <c r="A197" s="29" t="s">
        <v>369</v>
      </c>
      <c r="B197" s="30" t="s">
        <v>386</v>
      </c>
      <c r="C197" s="30" t="s">
        <v>387</v>
      </c>
      <c r="D197" s="164"/>
      <c r="E197" s="164"/>
      <c r="F197" s="30" t="s">
        <v>805</v>
      </c>
      <c r="G197" s="30" t="s">
        <v>73</v>
      </c>
      <c r="H197" s="30" t="s">
        <v>74</v>
      </c>
      <c r="I197" s="31" t="s">
        <v>22</v>
      </c>
      <c r="J197" s="27" t="s">
        <v>178</v>
      </c>
      <c r="K197" s="31" t="s">
        <v>30</v>
      </c>
      <c r="L197" s="31" t="s">
        <v>31</v>
      </c>
      <c r="M197" s="32">
        <v>85</v>
      </c>
      <c r="N197" s="33">
        <v>160015.07999999999</v>
      </c>
      <c r="O197" s="171"/>
    </row>
    <row r="198" spans="1:15" s="19" customFormat="1" ht="27.75" hidden="1" customHeight="1" x14ac:dyDescent="0.2">
      <c r="A198" s="29" t="s">
        <v>369</v>
      </c>
      <c r="B198" s="30" t="s">
        <v>391</v>
      </c>
      <c r="C198" s="30" t="s">
        <v>392</v>
      </c>
      <c r="D198" s="162" t="s">
        <v>393</v>
      </c>
      <c r="E198" s="162" t="str">
        <f>VLOOKUP(B198,Description!$A$2:$B$88,2,FALSE)</f>
        <v>By focusing on integrating  maritime, road, and local transport systems, SUMO 2.0 aims to facilitate smoother, faster processing  of passengers and goods, especially during peak seasons. Development of innovative traffic management solutions and ecofriendly  transportation technologies such as electric and hybrid vehicles for port areas and smart logistics systems.</v>
      </c>
      <c r="F198" s="30" t="s">
        <v>802</v>
      </c>
      <c r="G198" s="30" t="s">
        <v>54</v>
      </c>
      <c r="H198" s="30" t="s">
        <v>55</v>
      </c>
      <c r="I198" s="31" t="s">
        <v>18</v>
      </c>
      <c r="J198" s="27" t="s">
        <v>351</v>
      </c>
      <c r="K198" s="31" t="s">
        <v>30</v>
      </c>
      <c r="L198" s="31" t="s">
        <v>31</v>
      </c>
      <c r="M198" s="32">
        <v>85</v>
      </c>
      <c r="N198" s="33">
        <v>256995</v>
      </c>
      <c r="O198" s="171">
        <f>SUMIF($C$3:$C$413,C198,$N$3:$N$413)</f>
        <v>1001035.1200000001</v>
      </c>
    </row>
    <row r="199" spans="1:15" s="19" customFormat="1" ht="32" hidden="1" x14ac:dyDescent="0.2">
      <c r="A199" s="29" t="s">
        <v>369</v>
      </c>
      <c r="B199" s="30" t="s">
        <v>391</v>
      </c>
      <c r="C199" s="30" t="s">
        <v>392</v>
      </c>
      <c r="D199" s="163"/>
      <c r="E199" s="163"/>
      <c r="F199" s="30" t="s">
        <v>802</v>
      </c>
      <c r="G199" s="30" t="s">
        <v>54</v>
      </c>
      <c r="H199" s="30" t="s">
        <v>55</v>
      </c>
      <c r="I199" s="31" t="s">
        <v>22</v>
      </c>
      <c r="J199" s="27" t="s">
        <v>394</v>
      </c>
      <c r="K199" s="31" t="s">
        <v>20</v>
      </c>
      <c r="L199" s="31" t="s">
        <v>50</v>
      </c>
      <c r="M199" s="32">
        <v>80</v>
      </c>
      <c r="N199" s="33">
        <v>280159.32</v>
      </c>
      <c r="O199" s="171"/>
    </row>
    <row r="200" spans="1:15" s="19" customFormat="1" ht="16" hidden="1" x14ac:dyDescent="0.2">
      <c r="A200" s="29" t="s">
        <v>369</v>
      </c>
      <c r="B200" s="30" t="s">
        <v>391</v>
      </c>
      <c r="C200" s="30" t="s">
        <v>392</v>
      </c>
      <c r="D200" s="163"/>
      <c r="E200" s="163"/>
      <c r="F200" s="30" t="s">
        <v>802</v>
      </c>
      <c r="G200" s="30" t="s">
        <v>54</v>
      </c>
      <c r="H200" s="30" t="s">
        <v>55</v>
      </c>
      <c r="I200" s="31" t="s">
        <v>22</v>
      </c>
      <c r="J200" s="27" t="s">
        <v>91</v>
      </c>
      <c r="K200" s="31" t="s">
        <v>24</v>
      </c>
      <c r="L200" s="31" t="s">
        <v>86</v>
      </c>
      <c r="M200" s="32">
        <v>85</v>
      </c>
      <c r="N200" s="33">
        <v>244693</v>
      </c>
      <c r="O200" s="171"/>
    </row>
    <row r="201" spans="1:15" s="19" customFormat="1" ht="16" hidden="1" x14ac:dyDescent="0.2">
      <c r="A201" s="29" t="s">
        <v>369</v>
      </c>
      <c r="B201" s="30" t="s">
        <v>391</v>
      </c>
      <c r="C201" s="30" t="s">
        <v>392</v>
      </c>
      <c r="D201" s="164"/>
      <c r="E201" s="164"/>
      <c r="F201" s="30" t="s">
        <v>802</v>
      </c>
      <c r="G201" s="30" t="s">
        <v>54</v>
      </c>
      <c r="H201" s="30" t="s">
        <v>55</v>
      </c>
      <c r="I201" s="31" t="s">
        <v>22</v>
      </c>
      <c r="J201" s="27" t="s">
        <v>371</v>
      </c>
      <c r="K201" s="31" t="s">
        <v>20</v>
      </c>
      <c r="L201" s="31" t="s">
        <v>35</v>
      </c>
      <c r="M201" s="32">
        <v>80</v>
      </c>
      <c r="N201" s="33">
        <v>219187.8</v>
      </c>
      <c r="O201" s="171"/>
    </row>
    <row r="202" spans="1:15" s="19" customFormat="1" ht="32.25" customHeight="1" x14ac:dyDescent="0.2">
      <c r="A202" s="29" t="s">
        <v>369</v>
      </c>
      <c r="B202" s="30" t="s">
        <v>395</v>
      </c>
      <c r="C202" s="30" t="s">
        <v>396</v>
      </c>
      <c r="D202" s="162" t="s">
        <v>397</v>
      </c>
      <c r="E202" s="162" t="str">
        <f>VLOOKUP(B202,Description!$A$2:$B$88,2,FALSE)</f>
        <v>The SPEEDY project targets conservation of endangered marine turtles (Caretta caretta and Chelonia mydas) and the Mediterranean monk seal (Monachus monachus) in the South Adriatic. Efforts include habitat mapping, monitoring populations, enhancing recovery centers, and developing a joint recovery protocol. Through training and awareness campaigns, SPEEDY promotes sustainable practices and stakeholder cooperation, aligning with the EU Biodiversity Strategy 2030 to protect and restore marine biodiversity in the region.</v>
      </c>
      <c r="F202" s="30" t="s">
        <v>805</v>
      </c>
      <c r="G202" s="30" t="s">
        <v>73</v>
      </c>
      <c r="H202" s="30" t="s">
        <v>74</v>
      </c>
      <c r="I202" s="31" t="s">
        <v>18</v>
      </c>
      <c r="J202" s="27" t="s">
        <v>134</v>
      </c>
      <c r="K202" s="31" t="s">
        <v>20</v>
      </c>
      <c r="L202" s="31" t="s">
        <v>50</v>
      </c>
      <c r="M202" s="32">
        <v>80</v>
      </c>
      <c r="N202" s="33">
        <v>252358.2</v>
      </c>
      <c r="O202" s="171">
        <f>SUMIF($C$3:$C$413,C202,$N$3:$N$413)</f>
        <v>830061.35</v>
      </c>
    </row>
    <row r="203" spans="1:15" s="19" customFormat="1" ht="21" customHeight="1" x14ac:dyDescent="0.2">
      <c r="A203" s="29" t="s">
        <v>369</v>
      </c>
      <c r="B203" s="30" t="s">
        <v>395</v>
      </c>
      <c r="C203" s="30" t="s">
        <v>396</v>
      </c>
      <c r="D203" s="163"/>
      <c r="E203" s="163"/>
      <c r="F203" s="30" t="s">
        <v>805</v>
      </c>
      <c r="G203" s="30" t="s">
        <v>73</v>
      </c>
      <c r="H203" s="30" t="s">
        <v>74</v>
      </c>
      <c r="I203" s="31" t="s">
        <v>22</v>
      </c>
      <c r="J203" s="27" t="s">
        <v>76</v>
      </c>
      <c r="K203" s="31" t="s">
        <v>24</v>
      </c>
      <c r="L203" s="31" t="s">
        <v>49</v>
      </c>
      <c r="M203" s="32">
        <v>85</v>
      </c>
      <c r="N203" s="33">
        <v>227967.19</v>
      </c>
      <c r="O203" s="171"/>
    </row>
    <row r="204" spans="1:15" s="19" customFormat="1" ht="26.25" customHeight="1" x14ac:dyDescent="0.2">
      <c r="A204" s="29" t="s">
        <v>369</v>
      </c>
      <c r="B204" s="30" t="s">
        <v>395</v>
      </c>
      <c r="C204" s="30" t="s">
        <v>396</v>
      </c>
      <c r="D204" s="163"/>
      <c r="E204" s="163"/>
      <c r="F204" s="30" t="s">
        <v>805</v>
      </c>
      <c r="G204" s="30" t="s">
        <v>73</v>
      </c>
      <c r="H204" s="30" t="s">
        <v>74</v>
      </c>
      <c r="I204" s="31" t="s">
        <v>22</v>
      </c>
      <c r="J204" s="27" t="s">
        <v>398</v>
      </c>
      <c r="K204" s="31" t="s">
        <v>30</v>
      </c>
      <c r="L204" s="31" t="s">
        <v>31</v>
      </c>
      <c r="M204" s="32">
        <v>85</v>
      </c>
      <c r="N204" s="33">
        <v>196504.6</v>
      </c>
      <c r="O204" s="171"/>
    </row>
    <row r="205" spans="1:15" s="19" customFormat="1" ht="28.5" customHeight="1" x14ac:dyDescent="0.2">
      <c r="A205" s="29" t="s">
        <v>369</v>
      </c>
      <c r="B205" s="30" t="s">
        <v>395</v>
      </c>
      <c r="C205" s="30" t="s">
        <v>396</v>
      </c>
      <c r="D205" s="164"/>
      <c r="E205" s="164"/>
      <c r="F205" s="30" t="s">
        <v>805</v>
      </c>
      <c r="G205" s="30" t="s">
        <v>73</v>
      </c>
      <c r="H205" s="30" t="s">
        <v>74</v>
      </c>
      <c r="I205" s="31" t="s">
        <v>22</v>
      </c>
      <c r="J205" s="27" t="s">
        <v>138</v>
      </c>
      <c r="K205" s="31" t="s">
        <v>20</v>
      </c>
      <c r="L205" s="31" t="s">
        <v>35</v>
      </c>
      <c r="M205" s="32">
        <v>80</v>
      </c>
      <c r="N205" s="33">
        <v>153231.35999999999</v>
      </c>
      <c r="O205" s="171"/>
    </row>
    <row r="206" spans="1:15" s="19" customFormat="1" ht="32" x14ac:dyDescent="0.2">
      <c r="A206" s="29" t="s">
        <v>369</v>
      </c>
      <c r="B206" s="30" t="s">
        <v>399</v>
      </c>
      <c r="C206" s="30" t="s">
        <v>400</v>
      </c>
      <c r="D206" s="165" t="s">
        <v>401</v>
      </c>
      <c r="E206" s="165" t="str">
        <f>VLOOKUP(B206,Description!$A$2:$B$88,2,FALSE)</f>
        <v>The project will enhance disaster risk prevention,resilience, and climate change adaptation in target areas through advanced drone technology, stakeholder engagement, and capacity-building activities. A scalable, sustainable drone-based disaster response system will be implemented</v>
      </c>
      <c r="F206" s="30" t="s">
        <v>805</v>
      </c>
      <c r="G206" s="30" t="s">
        <v>44</v>
      </c>
      <c r="H206" s="30" t="s">
        <v>45</v>
      </c>
      <c r="I206" s="31" t="s">
        <v>18</v>
      </c>
      <c r="J206" s="27" t="s">
        <v>320</v>
      </c>
      <c r="K206" s="31" t="s">
        <v>20</v>
      </c>
      <c r="L206" s="31" t="s">
        <v>50</v>
      </c>
      <c r="M206" s="32">
        <v>80</v>
      </c>
      <c r="N206" s="33">
        <v>314905.59999999998</v>
      </c>
      <c r="O206" s="171">
        <f>SUMIF($C$3:$C$413,C206,$N$3:$N$413)</f>
        <v>1074803.74</v>
      </c>
    </row>
    <row r="207" spans="1:15" s="19" customFormat="1" ht="32" x14ac:dyDescent="0.2">
      <c r="A207" s="29" t="s">
        <v>369</v>
      </c>
      <c r="B207" s="30" t="s">
        <v>399</v>
      </c>
      <c r="C207" s="30" t="s">
        <v>400</v>
      </c>
      <c r="D207" s="166"/>
      <c r="E207" s="166"/>
      <c r="F207" s="30" t="s">
        <v>805</v>
      </c>
      <c r="G207" s="30" t="s">
        <v>44</v>
      </c>
      <c r="H207" s="30" t="s">
        <v>45</v>
      </c>
      <c r="I207" s="31" t="s">
        <v>22</v>
      </c>
      <c r="J207" s="27" t="s">
        <v>226</v>
      </c>
      <c r="K207" s="31" t="s">
        <v>24</v>
      </c>
      <c r="L207" s="31" t="s">
        <v>25</v>
      </c>
      <c r="M207" s="32">
        <v>85</v>
      </c>
      <c r="N207" s="33">
        <v>239357.99</v>
      </c>
      <c r="O207" s="171"/>
    </row>
    <row r="208" spans="1:15" s="19" customFormat="1" ht="16" x14ac:dyDescent="0.2">
      <c r="A208" s="29" t="s">
        <v>369</v>
      </c>
      <c r="B208" s="30" t="s">
        <v>399</v>
      </c>
      <c r="C208" s="30" t="s">
        <v>400</v>
      </c>
      <c r="D208" s="166"/>
      <c r="E208" s="166"/>
      <c r="F208" s="30" t="s">
        <v>805</v>
      </c>
      <c r="G208" s="30" t="s">
        <v>44</v>
      </c>
      <c r="H208" s="30" t="s">
        <v>45</v>
      </c>
      <c r="I208" s="31" t="s">
        <v>22</v>
      </c>
      <c r="J208" s="27" t="s">
        <v>402</v>
      </c>
      <c r="K208" s="31" t="s">
        <v>30</v>
      </c>
      <c r="L208" s="31" t="s">
        <v>31</v>
      </c>
      <c r="M208" s="32">
        <v>85</v>
      </c>
      <c r="N208" s="33">
        <v>157437</v>
      </c>
      <c r="O208" s="171"/>
    </row>
    <row r="209" spans="1:15" s="19" customFormat="1" ht="16" x14ac:dyDescent="0.2">
      <c r="A209" s="29" t="s">
        <v>369</v>
      </c>
      <c r="B209" s="30" t="s">
        <v>399</v>
      </c>
      <c r="C209" s="30" t="s">
        <v>400</v>
      </c>
      <c r="D209" s="166"/>
      <c r="E209" s="166"/>
      <c r="F209" s="30" t="s">
        <v>805</v>
      </c>
      <c r="G209" s="30" t="s">
        <v>44</v>
      </c>
      <c r="H209" s="30" t="s">
        <v>45</v>
      </c>
      <c r="I209" s="31" t="s">
        <v>22</v>
      </c>
      <c r="J209" s="27" t="s">
        <v>70</v>
      </c>
      <c r="K209" s="31" t="s">
        <v>24</v>
      </c>
      <c r="L209" s="31" t="s">
        <v>49</v>
      </c>
      <c r="M209" s="32">
        <v>85</v>
      </c>
      <c r="N209" s="33">
        <v>112786.94</v>
      </c>
      <c r="O209" s="171"/>
    </row>
    <row r="210" spans="1:15" s="19" customFormat="1" ht="32" x14ac:dyDescent="0.2">
      <c r="A210" s="29" t="s">
        <v>369</v>
      </c>
      <c r="B210" s="30" t="s">
        <v>399</v>
      </c>
      <c r="C210" s="30" t="s">
        <v>400</v>
      </c>
      <c r="D210" s="166"/>
      <c r="E210" s="166"/>
      <c r="F210" s="30" t="s">
        <v>805</v>
      </c>
      <c r="G210" s="30" t="s">
        <v>44</v>
      </c>
      <c r="H210" s="30" t="s">
        <v>45</v>
      </c>
      <c r="I210" s="31" t="s">
        <v>22</v>
      </c>
      <c r="J210" s="27" t="s">
        <v>403</v>
      </c>
      <c r="K210" s="31" t="s">
        <v>20</v>
      </c>
      <c r="L210" s="31" t="s">
        <v>82</v>
      </c>
      <c r="M210" s="32">
        <v>80</v>
      </c>
      <c r="N210" s="33">
        <v>135115.72</v>
      </c>
      <c r="O210" s="171"/>
    </row>
    <row r="211" spans="1:15" s="19" customFormat="1" ht="16" x14ac:dyDescent="0.2">
      <c r="A211" s="29" t="s">
        <v>369</v>
      </c>
      <c r="B211" s="30" t="s">
        <v>399</v>
      </c>
      <c r="C211" s="30" t="s">
        <v>400</v>
      </c>
      <c r="D211" s="167"/>
      <c r="E211" s="167"/>
      <c r="F211" s="30" t="s">
        <v>805</v>
      </c>
      <c r="G211" s="30" t="s">
        <v>44</v>
      </c>
      <c r="H211" s="30" t="s">
        <v>45</v>
      </c>
      <c r="I211" s="31" t="s">
        <v>22</v>
      </c>
      <c r="J211" s="27" t="s">
        <v>404</v>
      </c>
      <c r="K211" s="31" t="s">
        <v>20</v>
      </c>
      <c r="L211" s="31" t="s">
        <v>59</v>
      </c>
      <c r="M211" s="32">
        <v>80</v>
      </c>
      <c r="N211" s="33">
        <v>115200.49</v>
      </c>
      <c r="O211" s="171"/>
    </row>
    <row r="212" spans="1:15" s="19" customFormat="1" ht="48" hidden="1" x14ac:dyDescent="0.2">
      <c r="A212" s="29" t="s">
        <v>369</v>
      </c>
      <c r="B212" s="30" t="s">
        <v>408</v>
      </c>
      <c r="C212" s="30" t="s">
        <v>409</v>
      </c>
      <c r="D212" s="165" t="s">
        <v>410</v>
      </c>
      <c r="E212" s="165" t="str">
        <f>VLOOKUP(B212,Description!$A$2:$B$88,2,FALSE)</f>
        <v>LAERTES aims to develop sustainable, climate resilient, intelligent and intermodal national, regional and local mobility, including improved access to the TEN-T network and cross-border mobility, through soft measures and pilot actions, promoting sustainability, economic growth, and regional development.</v>
      </c>
      <c r="F212" s="30" t="s">
        <v>802</v>
      </c>
      <c r="G212" s="30" t="s">
        <v>54</v>
      </c>
      <c r="H212" s="30" t="s">
        <v>55</v>
      </c>
      <c r="I212" s="31" t="s">
        <v>18</v>
      </c>
      <c r="J212" s="27" t="s">
        <v>411</v>
      </c>
      <c r="K212" s="31" t="s">
        <v>20</v>
      </c>
      <c r="L212" s="31" t="s">
        <v>67</v>
      </c>
      <c r="M212" s="32">
        <v>80</v>
      </c>
      <c r="N212" s="33">
        <v>452892.24</v>
      </c>
      <c r="O212" s="171">
        <f>SUMIF($C$3:$C$413,C212,$N$3:$N$413)</f>
        <v>1042327.56</v>
      </c>
    </row>
    <row r="213" spans="1:15" s="19" customFormat="1" ht="16" hidden="1" x14ac:dyDescent="0.2">
      <c r="A213" s="29" t="s">
        <v>369</v>
      </c>
      <c r="B213" s="30" t="s">
        <v>408</v>
      </c>
      <c r="C213" s="30" t="s">
        <v>409</v>
      </c>
      <c r="D213" s="166"/>
      <c r="E213" s="166"/>
      <c r="F213" s="30" t="s">
        <v>802</v>
      </c>
      <c r="G213" s="30" t="s">
        <v>54</v>
      </c>
      <c r="H213" s="30" t="s">
        <v>55</v>
      </c>
      <c r="I213" s="31" t="s">
        <v>22</v>
      </c>
      <c r="J213" s="27" t="s">
        <v>412</v>
      </c>
      <c r="K213" s="31" t="s">
        <v>24</v>
      </c>
      <c r="L213" s="31" t="s">
        <v>25</v>
      </c>
      <c r="M213" s="32">
        <v>85</v>
      </c>
      <c r="N213" s="33">
        <v>146996.20000000001</v>
      </c>
      <c r="O213" s="171"/>
    </row>
    <row r="214" spans="1:15" s="19" customFormat="1" ht="16" hidden="1" x14ac:dyDescent="0.2">
      <c r="A214" s="29" t="s">
        <v>369</v>
      </c>
      <c r="B214" s="30" t="s">
        <v>408</v>
      </c>
      <c r="C214" s="30" t="s">
        <v>409</v>
      </c>
      <c r="D214" s="166"/>
      <c r="E214" s="166"/>
      <c r="F214" s="30" t="s">
        <v>802</v>
      </c>
      <c r="G214" s="30" t="s">
        <v>54</v>
      </c>
      <c r="H214" s="30" t="s">
        <v>55</v>
      </c>
      <c r="I214" s="31" t="s">
        <v>22</v>
      </c>
      <c r="J214" s="27" t="s">
        <v>413</v>
      </c>
      <c r="K214" s="31" t="s">
        <v>20</v>
      </c>
      <c r="L214" s="31" t="s">
        <v>35</v>
      </c>
      <c r="M214" s="32">
        <v>80</v>
      </c>
      <c r="N214" s="33">
        <v>191026.82</v>
      </c>
      <c r="O214" s="171"/>
    </row>
    <row r="215" spans="1:15" s="19" customFormat="1" ht="16" hidden="1" x14ac:dyDescent="0.2">
      <c r="A215" s="29" t="s">
        <v>369</v>
      </c>
      <c r="B215" s="30" t="s">
        <v>408</v>
      </c>
      <c r="C215" s="30" t="s">
        <v>409</v>
      </c>
      <c r="D215" s="166"/>
      <c r="E215" s="166"/>
      <c r="F215" s="30" t="s">
        <v>802</v>
      </c>
      <c r="G215" s="30" t="s">
        <v>54</v>
      </c>
      <c r="H215" s="30" t="s">
        <v>55</v>
      </c>
      <c r="I215" s="31" t="s">
        <v>22</v>
      </c>
      <c r="J215" s="27" t="s">
        <v>240</v>
      </c>
      <c r="K215" s="31" t="s">
        <v>24</v>
      </c>
      <c r="L215" s="31" t="s">
        <v>217</v>
      </c>
      <c r="M215" s="32">
        <v>85</v>
      </c>
      <c r="N215" s="33">
        <v>51114.7</v>
      </c>
      <c r="O215" s="171"/>
    </row>
    <row r="216" spans="1:15" s="19" customFormat="1" ht="16" hidden="1" x14ac:dyDescent="0.2">
      <c r="A216" s="29" t="s">
        <v>369</v>
      </c>
      <c r="B216" s="30" t="s">
        <v>408</v>
      </c>
      <c r="C216" s="30" t="s">
        <v>409</v>
      </c>
      <c r="D216" s="166"/>
      <c r="E216" s="166"/>
      <c r="F216" s="30" t="s">
        <v>802</v>
      </c>
      <c r="G216" s="30" t="s">
        <v>54</v>
      </c>
      <c r="H216" s="30" t="s">
        <v>55</v>
      </c>
      <c r="I216" s="31" t="s">
        <v>22</v>
      </c>
      <c r="J216" s="27" t="s">
        <v>414</v>
      </c>
      <c r="K216" s="31" t="s">
        <v>30</v>
      </c>
      <c r="L216" s="31" t="s">
        <v>31</v>
      </c>
      <c r="M216" s="32">
        <v>85</v>
      </c>
      <c r="N216" s="33">
        <v>100648.8</v>
      </c>
      <c r="O216" s="171"/>
    </row>
    <row r="217" spans="1:15" s="19" customFormat="1" ht="16" hidden="1" x14ac:dyDescent="0.2">
      <c r="A217" s="29" t="s">
        <v>369</v>
      </c>
      <c r="B217" s="30" t="s">
        <v>408</v>
      </c>
      <c r="C217" s="30" t="s">
        <v>409</v>
      </c>
      <c r="D217" s="167"/>
      <c r="E217" s="167"/>
      <c r="F217" s="30" t="s">
        <v>802</v>
      </c>
      <c r="G217" s="30" t="s">
        <v>54</v>
      </c>
      <c r="H217" s="30" t="s">
        <v>55</v>
      </c>
      <c r="I217" s="31" t="s">
        <v>22</v>
      </c>
      <c r="J217" s="27" t="s">
        <v>415</v>
      </c>
      <c r="K217" s="31" t="s">
        <v>30</v>
      </c>
      <c r="L217" s="31" t="s">
        <v>31</v>
      </c>
      <c r="M217" s="32">
        <v>85</v>
      </c>
      <c r="N217" s="33">
        <v>99648.8</v>
      </c>
      <c r="O217" s="171"/>
    </row>
    <row r="218" spans="1:15" s="19" customFormat="1" ht="48" hidden="1" x14ac:dyDescent="0.2">
      <c r="A218" s="29" t="s">
        <v>369</v>
      </c>
      <c r="B218" s="30" t="s">
        <v>416</v>
      </c>
      <c r="C218" s="30" t="s">
        <v>417</v>
      </c>
      <c r="D218" s="165" t="s">
        <v>418</v>
      </c>
      <c r="E218" s="165" t="str">
        <f>VLOOKUP(B218,Description!$A$2:$B$88,2,FALSE)</f>
        <v>Enhancing blue growth and competitiveness of MSMEs by developing action plan and transferring innovations for the valorization of the Blue crab products and by-products</v>
      </c>
      <c r="F218" s="30" t="s">
        <v>804</v>
      </c>
      <c r="G218" s="30" t="s">
        <v>38</v>
      </c>
      <c r="H218" s="30" t="s">
        <v>39</v>
      </c>
      <c r="I218" s="31" t="s">
        <v>18</v>
      </c>
      <c r="J218" s="27" t="s">
        <v>419</v>
      </c>
      <c r="K218" s="31" t="s">
        <v>20</v>
      </c>
      <c r="L218" s="31" t="s">
        <v>67</v>
      </c>
      <c r="M218" s="32">
        <v>80</v>
      </c>
      <c r="N218" s="33">
        <v>289853.40000000002</v>
      </c>
      <c r="O218" s="171">
        <f>SUMIF($C$3:$C$413,C218,$N$3:$N$413)</f>
        <v>1110204</v>
      </c>
    </row>
    <row r="219" spans="1:15" s="19" customFormat="1" ht="48" hidden="1" x14ac:dyDescent="0.2">
      <c r="A219" s="29" t="s">
        <v>369</v>
      </c>
      <c r="B219" s="30" t="s">
        <v>416</v>
      </c>
      <c r="C219" s="30" t="s">
        <v>417</v>
      </c>
      <c r="D219" s="166"/>
      <c r="E219" s="166"/>
      <c r="F219" s="30" t="s">
        <v>804</v>
      </c>
      <c r="G219" s="30" t="s">
        <v>38</v>
      </c>
      <c r="H219" s="30" t="s">
        <v>39</v>
      </c>
      <c r="I219" s="31" t="s">
        <v>22</v>
      </c>
      <c r="J219" s="27" t="s">
        <v>150</v>
      </c>
      <c r="K219" s="31" t="s">
        <v>20</v>
      </c>
      <c r="L219" s="31" t="s">
        <v>21</v>
      </c>
      <c r="M219" s="32">
        <v>80</v>
      </c>
      <c r="N219" s="33">
        <v>236385</v>
      </c>
      <c r="O219" s="171"/>
    </row>
    <row r="220" spans="1:15" s="19" customFormat="1" ht="16" hidden="1" x14ac:dyDescent="0.2">
      <c r="A220" s="29" t="s">
        <v>369</v>
      </c>
      <c r="B220" s="30" t="s">
        <v>416</v>
      </c>
      <c r="C220" s="30" t="s">
        <v>417</v>
      </c>
      <c r="D220" s="166"/>
      <c r="E220" s="166"/>
      <c r="F220" s="30" t="s">
        <v>804</v>
      </c>
      <c r="G220" s="30" t="s">
        <v>38</v>
      </c>
      <c r="H220" s="30" t="s">
        <v>39</v>
      </c>
      <c r="I220" s="31" t="s">
        <v>22</v>
      </c>
      <c r="J220" s="27" t="s">
        <v>420</v>
      </c>
      <c r="K220" s="31" t="s">
        <v>20</v>
      </c>
      <c r="L220" s="31" t="s">
        <v>35</v>
      </c>
      <c r="M220" s="32">
        <v>80</v>
      </c>
      <c r="N220" s="33">
        <v>68625.600000000006</v>
      </c>
      <c r="O220" s="171"/>
    </row>
    <row r="221" spans="1:15" s="19" customFormat="1" ht="16" hidden="1" x14ac:dyDescent="0.2">
      <c r="A221" s="29" t="s">
        <v>369</v>
      </c>
      <c r="B221" s="30" t="s">
        <v>416</v>
      </c>
      <c r="C221" s="30" t="s">
        <v>417</v>
      </c>
      <c r="D221" s="166"/>
      <c r="E221" s="166"/>
      <c r="F221" s="30" t="s">
        <v>804</v>
      </c>
      <c r="G221" s="30" t="s">
        <v>38</v>
      </c>
      <c r="H221" s="30" t="s">
        <v>39</v>
      </c>
      <c r="I221" s="31" t="s">
        <v>22</v>
      </c>
      <c r="J221" s="27" t="s">
        <v>421</v>
      </c>
      <c r="K221" s="31" t="s">
        <v>24</v>
      </c>
      <c r="L221" s="31" t="s">
        <v>25</v>
      </c>
      <c r="M221" s="32">
        <v>85</v>
      </c>
      <c r="N221" s="33">
        <v>138600</v>
      </c>
      <c r="O221" s="171"/>
    </row>
    <row r="222" spans="1:15" s="19" customFormat="1" ht="32" hidden="1" x14ac:dyDescent="0.2">
      <c r="A222" s="29" t="s">
        <v>369</v>
      </c>
      <c r="B222" s="30" t="s">
        <v>416</v>
      </c>
      <c r="C222" s="30" t="s">
        <v>417</v>
      </c>
      <c r="D222" s="166"/>
      <c r="E222" s="166"/>
      <c r="F222" s="30" t="s">
        <v>804</v>
      </c>
      <c r="G222" s="30" t="s">
        <v>38</v>
      </c>
      <c r="H222" s="30" t="s">
        <v>39</v>
      </c>
      <c r="I222" s="31" t="s">
        <v>22</v>
      </c>
      <c r="J222" s="27" t="s">
        <v>422</v>
      </c>
      <c r="K222" s="31" t="s">
        <v>24</v>
      </c>
      <c r="L222" s="31" t="s">
        <v>25</v>
      </c>
      <c r="M222" s="32">
        <v>85</v>
      </c>
      <c r="N222" s="33">
        <v>134820</v>
      </c>
      <c r="O222" s="171"/>
    </row>
    <row r="223" spans="1:15" s="19" customFormat="1" ht="32" hidden="1" x14ac:dyDescent="0.2">
      <c r="A223" s="29" t="s">
        <v>369</v>
      </c>
      <c r="B223" s="30" t="s">
        <v>416</v>
      </c>
      <c r="C223" s="30" t="s">
        <v>417</v>
      </c>
      <c r="D223" s="167"/>
      <c r="E223" s="167"/>
      <c r="F223" s="30" t="s">
        <v>804</v>
      </c>
      <c r="G223" s="30" t="s">
        <v>38</v>
      </c>
      <c r="H223" s="30" t="s">
        <v>39</v>
      </c>
      <c r="I223" s="31" t="s">
        <v>22</v>
      </c>
      <c r="J223" s="27" t="s">
        <v>423</v>
      </c>
      <c r="K223" s="31" t="s">
        <v>30</v>
      </c>
      <c r="L223" s="31" t="s">
        <v>31</v>
      </c>
      <c r="M223" s="32">
        <v>85</v>
      </c>
      <c r="N223" s="33">
        <v>241920</v>
      </c>
      <c r="O223" s="171"/>
    </row>
    <row r="224" spans="1:15" s="19" customFormat="1" ht="32" hidden="1" x14ac:dyDescent="0.2">
      <c r="A224" s="29" t="s">
        <v>369</v>
      </c>
      <c r="B224" s="30" t="s">
        <v>424</v>
      </c>
      <c r="C224" s="30" t="s">
        <v>425</v>
      </c>
      <c r="D224" s="162" t="s">
        <v>426</v>
      </c>
      <c r="E224" s="162" t="str">
        <f>VLOOKUP(B224,Description!$A$2:$B$88,2,FALSE)</f>
        <v>To enhance the sustainable growth and competitiveness of Cultural and Creative SMEs and professionals in the South Adriatic area by fostering cross-border collaboration, improving cultural governance, and supporting policy innovation.</v>
      </c>
      <c r="F224" s="30" t="s">
        <v>804</v>
      </c>
      <c r="G224" s="30" t="s">
        <v>38</v>
      </c>
      <c r="H224" s="30" t="s">
        <v>39</v>
      </c>
      <c r="I224" s="31" t="s">
        <v>18</v>
      </c>
      <c r="J224" s="27" t="s">
        <v>427</v>
      </c>
      <c r="K224" s="31" t="s">
        <v>24</v>
      </c>
      <c r="L224" s="31" t="s">
        <v>25</v>
      </c>
      <c r="M224" s="32">
        <v>85</v>
      </c>
      <c r="N224" s="33">
        <v>165245</v>
      </c>
      <c r="O224" s="171">
        <f>SUMIF($C$3:$C$413,C224,$N$3:$N$413)</f>
        <v>823325.1</v>
      </c>
    </row>
    <row r="225" spans="1:15" s="19" customFormat="1" ht="48" hidden="1" x14ac:dyDescent="0.2">
      <c r="A225" s="29" t="s">
        <v>369</v>
      </c>
      <c r="B225" s="30" t="s">
        <v>424</v>
      </c>
      <c r="C225" s="30" t="s">
        <v>425</v>
      </c>
      <c r="D225" s="163"/>
      <c r="E225" s="163"/>
      <c r="F225" s="30" t="s">
        <v>804</v>
      </c>
      <c r="G225" s="30" t="s">
        <v>38</v>
      </c>
      <c r="H225" s="30" t="s">
        <v>39</v>
      </c>
      <c r="I225" s="31" t="s">
        <v>22</v>
      </c>
      <c r="J225" s="27" t="s">
        <v>187</v>
      </c>
      <c r="K225" s="31" t="s">
        <v>20</v>
      </c>
      <c r="L225" s="31" t="s">
        <v>67</v>
      </c>
      <c r="M225" s="32">
        <v>80</v>
      </c>
      <c r="N225" s="33">
        <v>228505.5</v>
      </c>
      <c r="O225" s="171"/>
    </row>
    <row r="226" spans="1:15" s="19" customFormat="1" ht="16" hidden="1" x14ac:dyDescent="0.2">
      <c r="A226" s="29" t="s">
        <v>369</v>
      </c>
      <c r="B226" s="30" t="s">
        <v>424</v>
      </c>
      <c r="C226" s="30" t="s">
        <v>425</v>
      </c>
      <c r="D226" s="163"/>
      <c r="E226" s="163"/>
      <c r="F226" s="30" t="s">
        <v>804</v>
      </c>
      <c r="G226" s="30" t="s">
        <v>38</v>
      </c>
      <c r="H226" s="30" t="s">
        <v>39</v>
      </c>
      <c r="I226" s="31" t="s">
        <v>22</v>
      </c>
      <c r="J226" s="27" t="s">
        <v>406</v>
      </c>
      <c r="K226" s="31" t="s">
        <v>24</v>
      </c>
      <c r="L226" s="31" t="s">
        <v>25</v>
      </c>
      <c r="M226" s="32">
        <v>85</v>
      </c>
      <c r="N226" s="33">
        <v>120700</v>
      </c>
      <c r="O226" s="171"/>
    </row>
    <row r="227" spans="1:15" s="19" customFormat="1" ht="16" hidden="1" x14ac:dyDescent="0.2">
      <c r="A227" s="29" t="s">
        <v>369</v>
      </c>
      <c r="B227" s="30" t="s">
        <v>424</v>
      </c>
      <c r="C227" s="30" t="s">
        <v>425</v>
      </c>
      <c r="D227" s="163"/>
      <c r="E227" s="163"/>
      <c r="F227" s="30" t="s">
        <v>804</v>
      </c>
      <c r="G227" s="30" t="s">
        <v>38</v>
      </c>
      <c r="H227" s="30" t="s">
        <v>39</v>
      </c>
      <c r="I227" s="31" t="s">
        <v>22</v>
      </c>
      <c r="J227" s="27" t="s">
        <v>193</v>
      </c>
      <c r="K227" s="31" t="s">
        <v>30</v>
      </c>
      <c r="L227" s="31" t="s">
        <v>31</v>
      </c>
      <c r="M227" s="32">
        <v>85</v>
      </c>
      <c r="N227" s="33">
        <v>158700</v>
      </c>
      <c r="O227" s="171"/>
    </row>
    <row r="228" spans="1:15" s="19" customFormat="1" ht="16" hidden="1" x14ac:dyDescent="0.2">
      <c r="A228" s="29" t="s">
        <v>369</v>
      </c>
      <c r="B228" s="30" t="s">
        <v>424</v>
      </c>
      <c r="C228" s="30" t="s">
        <v>425</v>
      </c>
      <c r="D228" s="164"/>
      <c r="E228" s="164"/>
      <c r="F228" s="30" t="s">
        <v>804</v>
      </c>
      <c r="G228" s="30" t="s">
        <v>38</v>
      </c>
      <c r="H228" s="30" t="s">
        <v>39</v>
      </c>
      <c r="I228" s="31" t="s">
        <v>22</v>
      </c>
      <c r="J228" s="27" t="s">
        <v>58</v>
      </c>
      <c r="K228" s="31" t="s">
        <v>20</v>
      </c>
      <c r="L228" s="31" t="s">
        <v>59</v>
      </c>
      <c r="M228" s="32">
        <v>80</v>
      </c>
      <c r="N228" s="33">
        <v>150174.6</v>
      </c>
      <c r="O228" s="171"/>
    </row>
    <row r="229" spans="1:15" s="19" customFormat="1" ht="48" hidden="1" x14ac:dyDescent="0.2">
      <c r="A229" s="29" t="s">
        <v>369</v>
      </c>
      <c r="B229" s="30" t="s">
        <v>428</v>
      </c>
      <c r="C229" s="30" t="s">
        <v>429</v>
      </c>
      <c r="D229" s="165" t="s">
        <v>430</v>
      </c>
      <c r="E229" s="165" t="str">
        <f>VLOOKUP(B229,Description!$A$2:$B$88,2,FALSE)</f>
        <v>Increase the eco-entrepreneurial skills of youth and women of Italy, Albania and Montenegro through the improvement of the quality of services of private and public organizations and the strengthening of the cross-border innovation ecosystem.</v>
      </c>
      <c r="F229" s="30" t="s">
        <v>803</v>
      </c>
      <c r="G229" s="30" t="s">
        <v>36</v>
      </c>
      <c r="H229" s="30" t="s">
        <v>37</v>
      </c>
      <c r="I229" s="31" t="s">
        <v>18</v>
      </c>
      <c r="J229" s="27" t="s">
        <v>89</v>
      </c>
      <c r="K229" s="31" t="s">
        <v>20</v>
      </c>
      <c r="L229" s="31" t="s">
        <v>67</v>
      </c>
      <c r="M229" s="32">
        <v>80</v>
      </c>
      <c r="N229" s="33">
        <v>321980.84999999998</v>
      </c>
      <c r="O229" s="171">
        <f>SUMIF($C$3:$C$413,C229,$N$3:$N$413)</f>
        <v>1069868.45</v>
      </c>
    </row>
    <row r="230" spans="1:15" s="19" customFormat="1" ht="16" hidden="1" x14ac:dyDescent="0.2">
      <c r="A230" s="29" t="s">
        <v>369</v>
      </c>
      <c r="B230" s="30" t="s">
        <v>428</v>
      </c>
      <c r="C230" s="30" t="s">
        <v>429</v>
      </c>
      <c r="D230" s="166"/>
      <c r="E230" s="166"/>
      <c r="F230" s="30" t="s">
        <v>803</v>
      </c>
      <c r="G230" s="30" t="s">
        <v>36</v>
      </c>
      <c r="H230" s="30" t="s">
        <v>37</v>
      </c>
      <c r="I230" s="31" t="s">
        <v>22</v>
      </c>
      <c r="J230" s="27" t="s">
        <v>284</v>
      </c>
      <c r="K230" s="31" t="s">
        <v>20</v>
      </c>
      <c r="L230" s="31" t="s">
        <v>67</v>
      </c>
      <c r="M230" s="32">
        <v>80</v>
      </c>
      <c r="N230" s="33">
        <v>113745.8</v>
      </c>
      <c r="O230" s="171"/>
    </row>
    <row r="231" spans="1:15" s="19" customFormat="1" ht="16" hidden="1" x14ac:dyDescent="0.2">
      <c r="A231" s="29" t="s">
        <v>369</v>
      </c>
      <c r="B231" s="30" t="s">
        <v>428</v>
      </c>
      <c r="C231" s="30" t="s">
        <v>429</v>
      </c>
      <c r="D231" s="166"/>
      <c r="E231" s="166"/>
      <c r="F231" s="30" t="s">
        <v>803</v>
      </c>
      <c r="G231" s="30" t="s">
        <v>36</v>
      </c>
      <c r="H231" s="30" t="s">
        <v>37</v>
      </c>
      <c r="I231" s="31" t="s">
        <v>22</v>
      </c>
      <c r="J231" s="27" t="s">
        <v>431</v>
      </c>
      <c r="K231" s="31" t="s">
        <v>24</v>
      </c>
      <c r="L231" s="31" t="s">
        <v>25</v>
      </c>
      <c r="M231" s="32">
        <v>85</v>
      </c>
      <c r="N231" s="33">
        <v>162918</v>
      </c>
      <c r="O231" s="171"/>
    </row>
    <row r="232" spans="1:15" s="19" customFormat="1" ht="48" hidden="1" x14ac:dyDescent="0.2">
      <c r="A232" s="29" t="s">
        <v>369</v>
      </c>
      <c r="B232" s="30" t="s">
        <v>428</v>
      </c>
      <c r="C232" s="30" t="s">
        <v>429</v>
      </c>
      <c r="D232" s="166"/>
      <c r="E232" s="166"/>
      <c r="F232" s="30" t="s">
        <v>803</v>
      </c>
      <c r="G232" s="30" t="s">
        <v>36</v>
      </c>
      <c r="H232" s="30" t="s">
        <v>37</v>
      </c>
      <c r="I232" s="31" t="s">
        <v>22</v>
      </c>
      <c r="J232" s="27" t="s">
        <v>96</v>
      </c>
      <c r="K232" s="31" t="s">
        <v>20</v>
      </c>
      <c r="L232" s="31" t="s">
        <v>35</v>
      </c>
      <c r="M232" s="32">
        <v>80</v>
      </c>
      <c r="N232" s="33">
        <v>168840</v>
      </c>
      <c r="O232" s="171"/>
    </row>
    <row r="233" spans="1:15" s="19" customFormat="1" ht="16" hidden="1" x14ac:dyDescent="0.2">
      <c r="A233" s="29" t="s">
        <v>369</v>
      </c>
      <c r="B233" s="30" t="s">
        <v>428</v>
      </c>
      <c r="C233" s="30" t="s">
        <v>429</v>
      </c>
      <c r="D233" s="166"/>
      <c r="E233" s="166"/>
      <c r="F233" s="30" t="s">
        <v>803</v>
      </c>
      <c r="G233" s="30" t="s">
        <v>36</v>
      </c>
      <c r="H233" s="30" t="s">
        <v>37</v>
      </c>
      <c r="I233" s="31" t="s">
        <v>22</v>
      </c>
      <c r="J233" s="27" t="s">
        <v>432</v>
      </c>
      <c r="K233" s="31" t="s">
        <v>30</v>
      </c>
      <c r="L233" s="31" t="s">
        <v>31</v>
      </c>
      <c r="M233" s="32">
        <v>85</v>
      </c>
      <c r="N233" s="33">
        <v>166672</v>
      </c>
      <c r="O233" s="171"/>
    </row>
    <row r="234" spans="1:15" s="19" customFormat="1" ht="32" hidden="1" x14ac:dyDescent="0.2">
      <c r="A234" s="29" t="s">
        <v>369</v>
      </c>
      <c r="B234" s="30" t="s">
        <v>428</v>
      </c>
      <c r="C234" s="30" t="s">
        <v>429</v>
      </c>
      <c r="D234" s="167"/>
      <c r="E234" s="167"/>
      <c r="F234" s="30" t="s">
        <v>803</v>
      </c>
      <c r="G234" s="30" t="s">
        <v>36</v>
      </c>
      <c r="H234" s="30" t="s">
        <v>37</v>
      </c>
      <c r="I234" s="31" t="s">
        <v>22</v>
      </c>
      <c r="J234" s="27" t="s">
        <v>433</v>
      </c>
      <c r="K234" s="31" t="s">
        <v>24</v>
      </c>
      <c r="L234" s="31" t="s">
        <v>25</v>
      </c>
      <c r="M234" s="32">
        <v>85</v>
      </c>
      <c r="N234" s="33">
        <v>135711.79999999999</v>
      </c>
      <c r="O234" s="171"/>
    </row>
    <row r="235" spans="1:15" s="19" customFormat="1" ht="27" customHeight="1" x14ac:dyDescent="0.2">
      <c r="A235" s="29" t="s">
        <v>369</v>
      </c>
      <c r="B235" s="30" t="s">
        <v>442</v>
      </c>
      <c r="C235" s="30" t="s">
        <v>443</v>
      </c>
      <c r="D235" s="162" t="s">
        <v>444</v>
      </c>
      <c r="E235" s="162" t="str">
        <f>VLOOKUP(B235,Description!$A$2:$B$88,2,FALSE)</f>
        <v>The project aims to promote the EU directive EPBD rules adoption, thanks to the spreading of a cross border POSITIVE CITIES common model. The model will be used by the municipalities of the programme area that want to bring positive impact of zero-emission buildings on the local societal, environmental and economical system. joint action plan to achieve a 55% reduction of public buildings energy consumption in line with new EU directive.</v>
      </c>
      <c r="F235" s="30" t="s">
        <v>805</v>
      </c>
      <c r="G235" s="30" t="s">
        <v>46</v>
      </c>
      <c r="H235" s="30" t="s">
        <v>47</v>
      </c>
      <c r="I235" s="31" t="s">
        <v>18</v>
      </c>
      <c r="J235" s="27" t="s">
        <v>160</v>
      </c>
      <c r="K235" s="31" t="s">
        <v>20</v>
      </c>
      <c r="L235" s="31" t="s">
        <v>35</v>
      </c>
      <c r="M235" s="32">
        <v>80</v>
      </c>
      <c r="N235" s="33">
        <v>297453.15000000002</v>
      </c>
      <c r="O235" s="171">
        <f>SUMIF($C$3:$C$413,C235,$N$3:$N$413)</f>
        <v>771036.75</v>
      </c>
    </row>
    <row r="236" spans="1:15" s="19" customFormat="1" ht="16" x14ac:dyDescent="0.2">
      <c r="A236" s="29" t="s">
        <v>369</v>
      </c>
      <c r="B236" s="30" t="s">
        <v>442</v>
      </c>
      <c r="C236" s="30" t="s">
        <v>443</v>
      </c>
      <c r="D236" s="163"/>
      <c r="E236" s="163"/>
      <c r="F236" s="30" t="s">
        <v>805</v>
      </c>
      <c r="G236" s="30" t="s">
        <v>46</v>
      </c>
      <c r="H236" s="30" t="s">
        <v>47</v>
      </c>
      <c r="I236" s="31" t="s">
        <v>22</v>
      </c>
      <c r="J236" s="27" t="s">
        <v>272</v>
      </c>
      <c r="K236" s="31" t="s">
        <v>30</v>
      </c>
      <c r="L236" s="31" t="s">
        <v>31</v>
      </c>
      <c r="M236" s="32">
        <v>85</v>
      </c>
      <c r="N236" s="33">
        <v>159390</v>
      </c>
      <c r="O236" s="171"/>
    </row>
    <row r="237" spans="1:15" s="19" customFormat="1" ht="27" customHeight="1" x14ac:dyDescent="0.2">
      <c r="A237" s="29" t="s">
        <v>369</v>
      </c>
      <c r="B237" s="30" t="s">
        <v>442</v>
      </c>
      <c r="C237" s="30" t="s">
        <v>443</v>
      </c>
      <c r="D237" s="163"/>
      <c r="E237" s="163"/>
      <c r="F237" s="30" t="s">
        <v>805</v>
      </c>
      <c r="G237" s="30" t="s">
        <v>46</v>
      </c>
      <c r="H237" s="30" t="s">
        <v>47</v>
      </c>
      <c r="I237" s="31" t="s">
        <v>22</v>
      </c>
      <c r="J237" s="27" t="s">
        <v>103</v>
      </c>
      <c r="K237" s="31" t="s">
        <v>24</v>
      </c>
      <c r="L237" s="31" t="s">
        <v>25</v>
      </c>
      <c r="M237" s="32">
        <v>85</v>
      </c>
      <c r="N237" s="33">
        <v>163800</v>
      </c>
      <c r="O237" s="171"/>
    </row>
    <row r="238" spans="1:15" s="19" customFormat="1" ht="23.25" customHeight="1" x14ac:dyDescent="0.2">
      <c r="A238" s="29" t="s">
        <v>369</v>
      </c>
      <c r="B238" s="30" t="s">
        <v>442</v>
      </c>
      <c r="C238" s="30" t="s">
        <v>443</v>
      </c>
      <c r="D238" s="164"/>
      <c r="E238" s="164"/>
      <c r="F238" s="30" t="s">
        <v>805</v>
      </c>
      <c r="G238" s="30" t="s">
        <v>46</v>
      </c>
      <c r="H238" s="30" t="s">
        <v>47</v>
      </c>
      <c r="I238" s="31" t="s">
        <v>22</v>
      </c>
      <c r="J238" s="27" t="s">
        <v>445</v>
      </c>
      <c r="K238" s="31" t="s">
        <v>20</v>
      </c>
      <c r="L238" s="31" t="s">
        <v>67</v>
      </c>
      <c r="M238" s="32">
        <v>80</v>
      </c>
      <c r="N238" s="33">
        <v>150393.60000000001</v>
      </c>
      <c r="O238" s="171"/>
    </row>
    <row r="239" spans="1:15" s="19" customFormat="1" ht="32" hidden="1" x14ac:dyDescent="0.2">
      <c r="A239" s="29" t="s">
        <v>369</v>
      </c>
      <c r="B239" s="30" t="s">
        <v>447</v>
      </c>
      <c r="C239" s="30" t="s">
        <v>448</v>
      </c>
      <c r="D239" s="165" t="s">
        <v>449</v>
      </c>
      <c r="E239" s="165" t="str">
        <f>VLOOKUP(B239,Description!$A$2:$B$88,2,FALSE)</f>
        <v>The overall objective of the ITC FOOD project is to enhance the competitiveness and innovation capacity of agri-food SMEs in the South Adriatic region through cross-border collaboration. By the project's end, the target SMEs will have improved access to advanced training, digital tools and sustainable practices</v>
      </c>
      <c r="F239" s="30" t="s">
        <v>804</v>
      </c>
      <c r="G239" s="30" t="s">
        <v>38</v>
      </c>
      <c r="H239" s="30" t="s">
        <v>39</v>
      </c>
      <c r="I239" s="31" t="s">
        <v>18</v>
      </c>
      <c r="J239" s="27" t="s">
        <v>450</v>
      </c>
      <c r="K239" s="31" t="s">
        <v>20</v>
      </c>
      <c r="L239" s="31" t="s">
        <v>67</v>
      </c>
      <c r="M239" s="32">
        <v>80</v>
      </c>
      <c r="N239" s="33">
        <v>240272.28</v>
      </c>
      <c r="O239" s="171">
        <f>SUMIF($C$3:$C$413,C239,$N$3:$N$413)</f>
        <v>931910.96000000008</v>
      </c>
    </row>
    <row r="240" spans="1:15" s="19" customFormat="1" ht="32" hidden="1" x14ac:dyDescent="0.2">
      <c r="A240" s="29" t="s">
        <v>369</v>
      </c>
      <c r="B240" s="30" t="s">
        <v>447</v>
      </c>
      <c r="C240" s="30" t="s">
        <v>448</v>
      </c>
      <c r="D240" s="166"/>
      <c r="E240" s="166"/>
      <c r="F240" s="30" t="s">
        <v>804</v>
      </c>
      <c r="G240" s="30" t="s">
        <v>38</v>
      </c>
      <c r="H240" s="30" t="s">
        <v>39</v>
      </c>
      <c r="I240" s="31" t="s">
        <v>22</v>
      </c>
      <c r="J240" s="27" t="s">
        <v>451</v>
      </c>
      <c r="K240" s="31" t="s">
        <v>24</v>
      </c>
      <c r="L240" s="31" t="s">
        <v>25</v>
      </c>
      <c r="M240" s="32">
        <v>85</v>
      </c>
      <c r="N240" s="33">
        <v>113479.98</v>
      </c>
      <c r="O240" s="171"/>
    </row>
    <row r="241" spans="1:15" s="19" customFormat="1" ht="32" hidden="1" x14ac:dyDescent="0.2">
      <c r="A241" s="29" t="s">
        <v>369</v>
      </c>
      <c r="B241" s="30" t="s">
        <v>447</v>
      </c>
      <c r="C241" s="30" t="s">
        <v>448</v>
      </c>
      <c r="D241" s="166"/>
      <c r="E241" s="166"/>
      <c r="F241" s="30" t="s">
        <v>804</v>
      </c>
      <c r="G241" s="30" t="s">
        <v>38</v>
      </c>
      <c r="H241" s="30" t="s">
        <v>39</v>
      </c>
      <c r="I241" s="31" t="s">
        <v>22</v>
      </c>
      <c r="J241" s="27" t="s">
        <v>129</v>
      </c>
      <c r="K241" s="31" t="s">
        <v>20</v>
      </c>
      <c r="L241" s="31" t="s">
        <v>67</v>
      </c>
      <c r="M241" s="32">
        <v>80</v>
      </c>
      <c r="N241" s="33">
        <v>154349.16</v>
      </c>
      <c r="O241" s="171"/>
    </row>
    <row r="242" spans="1:15" s="19" customFormat="1" ht="16" hidden="1" x14ac:dyDescent="0.2">
      <c r="A242" s="29" t="s">
        <v>369</v>
      </c>
      <c r="B242" s="30" t="s">
        <v>447</v>
      </c>
      <c r="C242" s="30" t="s">
        <v>448</v>
      </c>
      <c r="D242" s="166"/>
      <c r="E242" s="166"/>
      <c r="F242" s="30" t="s">
        <v>804</v>
      </c>
      <c r="G242" s="30" t="s">
        <v>38</v>
      </c>
      <c r="H242" s="30" t="s">
        <v>39</v>
      </c>
      <c r="I242" s="31" t="s">
        <v>22</v>
      </c>
      <c r="J242" s="27" t="s">
        <v>40</v>
      </c>
      <c r="K242" s="31" t="s">
        <v>24</v>
      </c>
      <c r="L242" s="31" t="s">
        <v>41</v>
      </c>
      <c r="M242" s="32">
        <v>85</v>
      </c>
      <c r="N242" s="33">
        <v>130886</v>
      </c>
      <c r="O242" s="171"/>
    </row>
    <row r="243" spans="1:15" s="19" customFormat="1" ht="32" hidden="1" x14ac:dyDescent="0.2">
      <c r="A243" s="29" t="s">
        <v>369</v>
      </c>
      <c r="B243" s="30" t="s">
        <v>447</v>
      </c>
      <c r="C243" s="30" t="s">
        <v>448</v>
      </c>
      <c r="D243" s="166"/>
      <c r="E243" s="166"/>
      <c r="F243" s="30" t="s">
        <v>804</v>
      </c>
      <c r="G243" s="30" t="s">
        <v>38</v>
      </c>
      <c r="H243" s="30" t="s">
        <v>39</v>
      </c>
      <c r="I243" s="31" t="s">
        <v>22</v>
      </c>
      <c r="J243" s="27" t="s">
        <v>452</v>
      </c>
      <c r="K243" s="31" t="s">
        <v>30</v>
      </c>
      <c r="L243" s="31" t="s">
        <v>31</v>
      </c>
      <c r="M243" s="32">
        <v>85</v>
      </c>
      <c r="N243" s="33">
        <v>156397.5</v>
      </c>
      <c r="O243" s="171"/>
    </row>
    <row r="244" spans="1:15" s="19" customFormat="1" ht="32" hidden="1" x14ac:dyDescent="0.2">
      <c r="A244" s="29" t="s">
        <v>369</v>
      </c>
      <c r="B244" s="30" t="s">
        <v>447</v>
      </c>
      <c r="C244" s="30" t="s">
        <v>448</v>
      </c>
      <c r="D244" s="167"/>
      <c r="E244" s="167"/>
      <c r="F244" s="30" t="s">
        <v>804</v>
      </c>
      <c r="G244" s="30" t="s">
        <v>38</v>
      </c>
      <c r="H244" s="30" t="s">
        <v>39</v>
      </c>
      <c r="I244" s="31" t="s">
        <v>22</v>
      </c>
      <c r="J244" s="27" t="s">
        <v>453</v>
      </c>
      <c r="K244" s="31" t="s">
        <v>20</v>
      </c>
      <c r="L244" s="31" t="s">
        <v>59</v>
      </c>
      <c r="M244" s="32">
        <v>80</v>
      </c>
      <c r="N244" s="33">
        <v>136526.04</v>
      </c>
      <c r="O244" s="171"/>
    </row>
    <row r="245" spans="1:15" s="19" customFormat="1" ht="16" hidden="1" x14ac:dyDescent="0.2">
      <c r="A245" s="29" t="s">
        <v>369</v>
      </c>
      <c r="B245" s="30" t="s">
        <v>456</v>
      </c>
      <c r="C245" s="30" t="s">
        <v>457</v>
      </c>
      <c r="D245" s="165" t="s">
        <v>458</v>
      </c>
      <c r="E245" s="165" t="str">
        <f>VLOOKUP(B245,Description!$A$2:$B$88,2,FALSE)</f>
        <v xml:space="preserve"> to  promote employment and entrepreneurship among NEETs, especially women, through the development of skills in the food and wine  sectors, fostering the creation of innovative and competitive micro-enterprises that contribute to local economic development and the enhancement of the gastronomic cultural heritage.</v>
      </c>
      <c r="F245" s="30" t="s">
        <v>803</v>
      </c>
      <c r="G245" s="30" t="s">
        <v>36</v>
      </c>
      <c r="H245" s="30" t="s">
        <v>37</v>
      </c>
      <c r="I245" s="31" t="s">
        <v>18</v>
      </c>
      <c r="J245" s="27" t="s">
        <v>459</v>
      </c>
      <c r="K245" s="31" t="s">
        <v>24</v>
      </c>
      <c r="L245" s="31" t="s">
        <v>126</v>
      </c>
      <c r="M245" s="32">
        <v>85</v>
      </c>
      <c r="N245" s="33">
        <v>186435</v>
      </c>
      <c r="O245" s="171">
        <f>SUMIF($C$3:$C$413,C245,$N$3:$N$413)</f>
        <v>888358.75</v>
      </c>
    </row>
    <row r="246" spans="1:15" s="19" customFormat="1" ht="16" hidden="1" x14ac:dyDescent="0.2">
      <c r="A246" s="29" t="s">
        <v>369</v>
      </c>
      <c r="B246" s="30" t="s">
        <v>456</v>
      </c>
      <c r="C246" s="30" t="s">
        <v>457</v>
      </c>
      <c r="D246" s="166"/>
      <c r="E246" s="166"/>
      <c r="F246" s="30" t="s">
        <v>803</v>
      </c>
      <c r="G246" s="30" t="s">
        <v>36</v>
      </c>
      <c r="H246" s="30" t="s">
        <v>37</v>
      </c>
      <c r="I246" s="31" t="s">
        <v>22</v>
      </c>
      <c r="J246" s="27" t="s">
        <v>460</v>
      </c>
      <c r="K246" s="31" t="s">
        <v>20</v>
      </c>
      <c r="L246" s="31" t="s">
        <v>67</v>
      </c>
      <c r="M246" s="32">
        <v>80</v>
      </c>
      <c r="N246" s="33">
        <v>157500</v>
      </c>
      <c r="O246" s="171"/>
    </row>
    <row r="247" spans="1:15" s="19" customFormat="1" ht="16" hidden="1" x14ac:dyDescent="0.2">
      <c r="A247" s="29" t="s">
        <v>369</v>
      </c>
      <c r="B247" s="30" t="s">
        <v>456</v>
      </c>
      <c r="C247" s="30" t="s">
        <v>457</v>
      </c>
      <c r="D247" s="166"/>
      <c r="E247" s="166"/>
      <c r="F247" s="30" t="s">
        <v>803</v>
      </c>
      <c r="G247" s="30" t="s">
        <v>36</v>
      </c>
      <c r="H247" s="30" t="s">
        <v>37</v>
      </c>
      <c r="I247" s="31" t="s">
        <v>22</v>
      </c>
      <c r="J247" s="27" t="s">
        <v>56</v>
      </c>
      <c r="K247" s="31" t="s">
        <v>30</v>
      </c>
      <c r="L247" s="31" t="s">
        <v>31</v>
      </c>
      <c r="M247" s="32">
        <v>85</v>
      </c>
      <c r="N247" s="33">
        <v>169470</v>
      </c>
      <c r="O247" s="171"/>
    </row>
    <row r="248" spans="1:15" s="19" customFormat="1" ht="16" hidden="1" x14ac:dyDescent="0.2">
      <c r="A248" s="29" t="s">
        <v>369</v>
      </c>
      <c r="B248" s="30" t="s">
        <v>456</v>
      </c>
      <c r="C248" s="30" t="s">
        <v>457</v>
      </c>
      <c r="D248" s="166"/>
      <c r="E248" s="166"/>
      <c r="F248" s="30" t="s">
        <v>803</v>
      </c>
      <c r="G248" s="30" t="s">
        <v>36</v>
      </c>
      <c r="H248" s="30" t="s">
        <v>37</v>
      </c>
      <c r="I248" s="31" t="s">
        <v>22</v>
      </c>
      <c r="J248" s="27" t="s">
        <v>124</v>
      </c>
      <c r="K248" s="31" t="s">
        <v>24</v>
      </c>
      <c r="L248" s="31" t="s">
        <v>25</v>
      </c>
      <c r="M248" s="32">
        <v>85</v>
      </c>
      <c r="N248" s="33">
        <v>107100</v>
      </c>
      <c r="O248" s="171"/>
    </row>
    <row r="249" spans="1:15" s="19" customFormat="1" ht="16" hidden="1" x14ac:dyDescent="0.2">
      <c r="A249" s="29" t="s">
        <v>369</v>
      </c>
      <c r="B249" s="30" t="s">
        <v>456</v>
      </c>
      <c r="C249" s="30" t="s">
        <v>457</v>
      </c>
      <c r="D249" s="166"/>
      <c r="E249" s="166"/>
      <c r="F249" s="30" t="s">
        <v>803</v>
      </c>
      <c r="G249" s="30" t="s">
        <v>36</v>
      </c>
      <c r="H249" s="30" t="s">
        <v>37</v>
      </c>
      <c r="I249" s="31" t="s">
        <v>22</v>
      </c>
      <c r="J249" s="27" t="s">
        <v>461</v>
      </c>
      <c r="K249" s="31" t="s">
        <v>20</v>
      </c>
      <c r="L249" s="31" t="s">
        <v>67</v>
      </c>
      <c r="M249" s="32">
        <v>80</v>
      </c>
      <c r="N249" s="33">
        <v>114030</v>
      </c>
      <c r="O249" s="171"/>
    </row>
    <row r="250" spans="1:15" s="19" customFormat="1" ht="16" hidden="1" x14ac:dyDescent="0.2">
      <c r="A250" s="29" t="s">
        <v>369</v>
      </c>
      <c r="B250" s="30" t="s">
        <v>456</v>
      </c>
      <c r="C250" s="30" t="s">
        <v>457</v>
      </c>
      <c r="D250" s="167"/>
      <c r="E250" s="167"/>
      <c r="F250" s="30" t="s">
        <v>803</v>
      </c>
      <c r="G250" s="30" t="s">
        <v>36</v>
      </c>
      <c r="H250" s="30" t="s">
        <v>37</v>
      </c>
      <c r="I250" s="31" t="s">
        <v>22</v>
      </c>
      <c r="J250" s="27" t="s">
        <v>88</v>
      </c>
      <c r="K250" s="31" t="s">
        <v>20</v>
      </c>
      <c r="L250" s="31" t="s">
        <v>35</v>
      </c>
      <c r="M250" s="32">
        <v>80</v>
      </c>
      <c r="N250" s="33">
        <v>153823.75</v>
      </c>
      <c r="O250" s="171"/>
    </row>
    <row r="251" spans="1:15" s="19" customFormat="1" ht="32" x14ac:dyDescent="0.2">
      <c r="A251" s="29" t="s">
        <v>369</v>
      </c>
      <c r="B251" s="30" t="s">
        <v>462</v>
      </c>
      <c r="C251" s="30" t="s">
        <v>463</v>
      </c>
      <c r="D251" s="165" t="s">
        <v>464</v>
      </c>
      <c r="E251" s="165" t="str">
        <f>VLOOKUP(B251,Description!$A$2:$B$88,2,FALSE)</f>
        <v>The ADRISMART project aims to protect biodiversity in the Adriatic Sea by addressing threats such as overfishing, pollution, and climate change. Focusing on mariculture as a mitigation method, ADRISMART will use AI-driven predictive models to support sustainable practices. Key actions include creating pilot sites in Italy and Albania, developing water monitoring systems, and establishing shared biosecurity guidelines. The project promotes cooperation across borders, aiming to improve biodiversity policies and raise public awareness.</v>
      </c>
      <c r="F251" s="30" t="s">
        <v>805</v>
      </c>
      <c r="G251" s="30" t="s">
        <v>73</v>
      </c>
      <c r="H251" s="30" t="s">
        <v>74</v>
      </c>
      <c r="I251" s="31" t="s">
        <v>18</v>
      </c>
      <c r="J251" s="27" t="s">
        <v>129</v>
      </c>
      <c r="K251" s="31" t="s">
        <v>20</v>
      </c>
      <c r="L251" s="31" t="s">
        <v>67</v>
      </c>
      <c r="M251" s="32">
        <v>80</v>
      </c>
      <c r="N251" s="33">
        <v>343718.17</v>
      </c>
      <c r="O251" s="171">
        <f>SUMIF($C$3:$C$413,C251,$N$3:$N$413)</f>
        <v>1008082.77</v>
      </c>
    </row>
    <row r="252" spans="1:15" s="19" customFormat="1" ht="16" x14ac:dyDescent="0.2">
      <c r="A252" s="29" t="s">
        <v>369</v>
      </c>
      <c r="B252" s="30" t="s">
        <v>462</v>
      </c>
      <c r="C252" s="30" t="s">
        <v>463</v>
      </c>
      <c r="D252" s="166"/>
      <c r="E252" s="166"/>
      <c r="F252" s="30" t="s">
        <v>805</v>
      </c>
      <c r="G252" s="30" t="s">
        <v>73</v>
      </c>
      <c r="H252" s="30" t="s">
        <v>74</v>
      </c>
      <c r="I252" s="31" t="s">
        <v>22</v>
      </c>
      <c r="J252" s="27" t="s">
        <v>465</v>
      </c>
      <c r="K252" s="31" t="s">
        <v>20</v>
      </c>
      <c r="L252" s="31" t="s">
        <v>67</v>
      </c>
      <c r="M252" s="32">
        <v>80</v>
      </c>
      <c r="N252" s="33">
        <v>201797</v>
      </c>
      <c r="O252" s="171"/>
    </row>
    <row r="253" spans="1:15" s="19" customFormat="1" ht="28.5" customHeight="1" x14ac:dyDescent="0.2">
      <c r="A253" s="29" t="s">
        <v>369</v>
      </c>
      <c r="B253" s="30" t="s">
        <v>462</v>
      </c>
      <c r="C253" s="30" t="s">
        <v>463</v>
      </c>
      <c r="D253" s="166"/>
      <c r="E253" s="166"/>
      <c r="F253" s="30" t="s">
        <v>805</v>
      </c>
      <c r="G253" s="30" t="s">
        <v>73</v>
      </c>
      <c r="H253" s="30" t="s">
        <v>74</v>
      </c>
      <c r="I253" s="31" t="s">
        <v>22</v>
      </c>
      <c r="J253" s="27" t="s">
        <v>466</v>
      </c>
      <c r="K253" s="31" t="s">
        <v>30</v>
      </c>
      <c r="L253" s="31" t="s">
        <v>31</v>
      </c>
      <c r="M253" s="32">
        <v>85</v>
      </c>
      <c r="N253" s="33">
        <v>184116</v>
      </c>
      <c r="O253" s="171"/>
    </row>
    <row r="254" spans="1:15" s="19" customFormat="1" ht="48" x14ac:dyDescent="0.2">
      <c r="A254" s="29" t="s">
        <v>369</v>
      </c>
      <c r="B254" s="30" t="s">
        <v>462</v>
      </c>
      <c r="C254" s="30" t="s">
        <v>463</v>
      </c>
      <c r="D254" s="166"/>
      <c r="E254" s="166"/>
      <c r="F254" s="30" t="s">
        <v>805</v>
      </c>
      <c r="G254" s="30" t="s">
        <v>73</v>
      </c>
      <c r="H254" s="30" t="s">
        <v>74</v>
      </c>
      <c r="I254" s="31" t="s">
        <v>22</v>
      </c>
      <c r="J254" s="27" t="s">
        <v>467</v>
      </c>
      <c r="K254" s="31" t="s">
        <v>24</v>
      </c>
      <c r="L254" s="31" t="s">
        <v>25</v>
      </c>
      <c r="M254" s="32">
        <v>85</v>
      </c>
      <c r="N254" s="33">
        <v>63243.8</v>
      </c>
      <c r="O254" s="171"/>
    </row>
    <row r="255" spans="1:15" s="19" customFormat="1" ht="32" x14ac:dyDescent="0.2">
      <c r="A255" s="29" t="s">
        <v>369</v>
      </c>
      <c r="B255" s="30" t="s">
        <v>462</v>
      </c>
      <c r="C255" s="30" t="s">
        <v>463</v>
      </c>
      <c r="D255" s="166"/>
      <c r="E255" s="166"/>
      <c r="F255" s="30" t="s">
        <v>805</v>
      </c>
      <c r="G255" s="30" t="s">
        <v>73</v>
      </c>
      <c r="H255" s="30" t="s">
        <v>74</v>
      </c>
      <c r="I255" s="31" t="s">
        <v>22</v>
      </c>
      <c r="J255" s="27" t="s">
        <v>437</v>
      </c>
      <c r="K255" s="31" t="s">
        <v>24</v>
      </c>
      <c r="L255" s="31" t="s">
        <v>49</v>
      </c>
      <c r="M255" s="32">
        <v>85</v>
      </c>
      <c r="N255" s="33">
        <v>104327.8</v>
      </c>
      <c r="O255" s="171"/>
    </row>
    <row r="256" spans="1:15" s="19" customFormat="1" ht="16" x14ac:dyDescent="0.2">
      <c r="A256" s="29" t="s">
        <v>369</v>
      </c>
      <c r="B256" s="30" t="s">
        <v>462</v>
      </c>
      <c r="C256" s="30" t="s">
        <v>463</v>
      </c>
      <c r="D256" s="167"/>
      <c r="E256" s="167"/>
      <c r="F256" s="30" t="s">
        <v>805</v>
      </c>
      <c r="G256" s="30" t="s">
        <v>73</v>
      </c>
      <c r="H256" s="30" t="s">
        <v>74</v>
      </c>
      <c r="I256" s="31" t="s">
        <v>22</v>
      </c>
      <c r="J256" s="27" t="s">
        <v>468</v>
      </c>
      <c r="K256" s="31" t="s">
        <v>24</v>
      </c>
      <c r="L256" s="31" t="s">
        <v>25</v>
      </c>
      <c r="M256" s="32">
        <v>85</v>
      </c>
      <c r="N256" s="33">
        <v>110880</v>
      </c>
      <c r="O256" s="171"/>
    </row>
    <row r="257" spans="1:15" s="19" customFormat="1" ht="16" hidden="1" x14ac:dyDescent="0.2">
      <c r="A257" s="29" t="s">
        <v>369</v>
      </c>
      <c r="B257" s="30" t="s">
        <v>469</v>
      </c>
      <c r="C257" s="30" t="s">
        <v>470</v>
      </c>
      <c r="D257" s="162" t="s">
        <v>471</v>
      </c>
      <c r="E257" s="162" t="str">
        <f>VLOOKUP(B257,Description!$A$2:$B$88,2,FALSE)</f>
        <v>The Artisan 4.0 project aims to tackle the common challenge of digital underdevelopment and low competitiveness among artisans in the South Adriatic region,  by establishing robust networks, providing targeted training in digital skills, and facilitating collaborative cross-border initiatives.</v>
      </c>
      <c r="F257" s="30" t="s">
        <v>804</v>
      </c>
      <c r="G257" s="30" t="s">
        <v>38</v>
      </c>
      <c r="H257" s="30" t="s">
        <v>39</v>
      </c>
      <c r="I257" s="31" t="s">
        <v>18</v>
      </c>
      <c r="J257" s="27" t="s">
        <v>472</v>
      </c>
      <c r="K257" s="31" t="s">
        <v>20</v>
      </c>
      <c r="L257" s="31" t="s">
        <v>67</v>
      </c>
      <c r="M257" s="32">
        <v>80</v>
      </c>
      <c r="N257" s="33">
        <v>192570.9</v>
      </c>
      <c r="O257" s="171">
        <f>SUMIF($C$3:$C$413,C257,$N$3:$N$413)</f>
        <v>712058.3</v>
      </c>
    </row>
    <row r="258" spans="1:15" s="19" customFormat="1" ht="48" hidden="1" x14ac:dyDescent="0.2">
      <c r="A258" s="29" t="s">
        <v>369</v>
      </c>
      <c r="B258" s="30" t="s">
        <v>469</v>
      </c>
      <c r="C258" s="30" t="s">
        <v>470</v>
      </c>
      <c r="D258" s="163"/>
      <c r="E258" s="163"/>
      <c r="F258" s="30" t="s">
        <v>804</v>
      </c>
      <c r="G258" s="30" t="s">
        <v>38</v>
      </c>
      <c r="H258" s="30" t="s">
        <v>39</v>
      </c>
      <c r="I258" s="31" t="s">
        <v>22</v>
      </c>
      <c r="J258" s="27" t="s">
        <v>473</v>
      </c>
      <c r="K258" s="31" t="s">
        <v>20</v>
      </c>
      <c r="L258" s="31" t="s">
        <v>67</v>
      </c>
      <c r="M258" s="32">
        <v>80</v>
      </c>
      <c r="N258" s="33">
        <v>95986.8</v>
      </c>
      <c r="O258" s="171"/>
    </row>
    <row r="259" spans="1:15" s="19" customFormat="1" ht="64" hidden="1" x14ac:dyDescent="0.2">
      <c r="A259" s="29" t="s">
        <v>369</v>
      </c>
      <c r="B259" s="30" t="s">
        <v>469</v>
      </c>
      <c r="C259" s="30" t="s">
        <v>470</v>
      </c>
      <c r="D259" s="163"/>
      <c r="E259" s="163"/>
      <c r="F259" s="30" t="s">
        <v>804</v>
      </c>
      <c r="G259" s="30" t="s">
        <v>38</v>
      </c>
      <c r="H259" s="30" t="s">
        <v>39</v>
      </c>
      <c r="I259" s="31" t="s">
        <v>22</v>
      </c>
      <c r="J259" s="27" t="s">
        <v>474</v>
      </c>
      <c r="K259" s="31" t="s">
        <v>20</v>
      </c>
      <c r="L259" s="31" t="s">
        <v>35</v>
      </c>
      <c r="M259" s="32">
        <v>80</v>
      </c>
      <c r="N259" s="33">
        <v>71736.600000000006</v>
      </c>
      <c r="O259" s="171"/>
    </row>
    <row r="260" spans="1:15" s="19" customFormat="1" ht="16" hidden="1" x14ac:dyDescent="0.2">
      <c r="A260" s="29" t="s">
        <v>369</v>
      </c>
      <c r="B260" s="30" t="s">
        <v>469</v>
      </c>
      <c r="C260" s="30" t="s">
        <v>470</v>
      </c>
      <c r="D260" s="163"/>
      <c r="E260" s="163"/>
      <c r="F260" s="30" t="s">
        <v>804</v>
      </c>
      <c r="G260" s="30" t="s">
        <v>38</v>
      </c>
      <c r="H260" s="30" t="s">
        <v>39</v>
      </c>
      <c r="I260" s="31" t="s">
        <v>22</v>
      </c>
      <c r="J260" s="27" t="s">
        <v>475</v>
      </c>
      <c r="K260" s="31" t="s">
        <v>24</v>
      </c>
      <c r="L260" s="31" t="s">
        <v>25</v>
      </c>
      <c r="M260" s="32">
        <v>85</v>
      </c>
      <c r="N260" s="33">
        <v>175520</v>
      </c>
      <c r="O260" s="171"/>
    </row>
    <row r="261" spans="1:15" s="19" customFormat="1" ht="32" hidden="1" x14ac:dyDescent="0.2">
      <c r="A261" s="29" t="s">
        <v>369</v>
      </c>
      <c r="B261" s="30" t="s">
        <v>469</v>
      </c>
      <c r="C261" s="30" t="s">
        <v>470</v>
      </c>
      <c r="D261" s="164"/>
      <c r="E261" s="164"/>
      <c r="F261" s="30" t="s">
        <v>804</v>
      </c>
      <c r="G261" s="30" t="s">
        <v>38</v>
      </c>
      <c r="H261" s="30" t="s">
        <v>39</v>
      </c>
      <c r="I261" s="31" t="s">
        <v>22</v>
      </c>
      <c r="J261" s="27" t="s">
        <v>476</v>
      </c>
      <c r="K261" s="31" t="s">
        <v>30</v>
      </c>
      <c r="L261" s="31" t="s">
        <v>31</v>
      </c>
      <c r="M261" s="32">
        <v>85</v>
      </c>
      <c r="N261" s="33">
        <v>176244</v>
      </c>
      <c r="O261" s="171"/>
    </row>
    <row r="262" spans="1:15" s="19" customFormat="1" ht="16" hidden="1" x14ac:dyDescent="0.2">
      <c r="A262" s="29" t="s">
        <v>369</v>
      </c>
      <c r="B262" s="30" t="s">
        <v>477</v>
      </c>
      <c r="C262" s="30" t="s">
        <v>478</v>
      </c>
      <c r="D262" s="162" t="s">
        <v>479</v>
      </c>
      <c r="E262" s="162" t="str">
        <f>VLOOKUP(B262,Description!$A$2:$B$88,2,FALSE)</f>
        <v>The main objective is to enhance sustainable, climate-resilient, and intelligent mobility in the South-Adriatic region, specifically targeting small and medium-sized municipalities. By developing, updating and implementing Sustainable Urban Mobility Plans (SUMPs) and studying the feasibility of a future cross-border SUMP, the project aims to reduce CO2 emissions and improve cross-border connectivity, benefiting local authorities and planners for a 90% reduction in transport emissions by 2050.</v>
      </c>
      <c r="F262" s="30" t="s">
        <v>802</v>
      </c>
      <c r="G262" s="30" t="s">
        <v>54</v>
      </c>
      <c r="H262" s="30" t="s">
        <v>55</v>
      </c>
      <c r="I262" s="31" t="s">
        <v>18</v>
      </c>
      <c r="J262" s="27" t="s">
        <v>455</v>
      </c>
      <c r="K262" s="31" t="s">
        <v>20</v>
      </c>
      <c r="L262" s="31" t="s">
        <v>67</v>
      </c>
      <c r="M262" s="32">
        <v>80</v>
      </c>
      <c r="N262" s="33">
        <v>249803.1</v>
      </c>
      <c r="O262" s="171">
        <f>SUMIF($C$3:$C$413,C262,$N$3:$N$413)</f>
        <v>919554.89999999991</v>
      </c>
    </row>
    <row r="263" spans="1:15" s="19" customFormat="1" ht="16" hidden="1" x14ac:dyDescent="0.2">
      <c r="A263" s="29" t="s">
        <v>369</v>
      </c>
      <c r="B263" s="30" t="s">
        <v>477</v>
      </c>
      <c r="C263" s="30" t="s">
        <v>478</v>
      </c>
      <c r="D263" s="163" t="s">
        <v>479</v>
      </c>
      <c r="E263" s="163"/>
      <c r="F263" s="30" t="s">
        <v>802</v>
      </c>
      <c r="G263" s="30" t="s">
        <v>54</v>
      </c>
      <c r="H263" s="30" t="s">
        <v>55</v>
      </c>
      <c r="I263" s="31" t="s">
        <v>22</v>
      </c>
      <c r="J263" s="27" t="s">
        <v>385</v>
      </c>
      <c r="K263" s="31" t="s">
        <v>24</v>
      </c>
      <c r="L263" s="31" t="s">
        <v>123</v>
      </c>
      <c r="M263" s="32">
        <v>85</v>
      </c>
      <c r="N263" s="33">
        <v>231840</v>
      </c>
      <c r="O263" s="171"/>
    </row>
    <row r="264" spans="1:15" s="19" customFormat="1" ht="16" hidden="1" x14ac:dyDescent="0.2">
      <c r="A264" s="29" t="s">
        <v>369</v>
      </c>
      <c r="B264" s="30" t="s">
        <v>477</v>
      </c>
      <c r="C264" s="30" t="s">
        <v>478</v>
      </c>
      <c r="D264" s="163" t="s">
        <v>479</v>
      </c>
      <c r="E264" s="163"/>
      <c r="F264" s="30" t="s">
        <v>802</v>
      </c>
      <c r="G264" s="30" t="s">
        <v>54</v>
      </c>
      <c r="H264" s="30" t="s">
        <v>55</v>
      </c>
      <c r="I264" s="31" t="s">
        <v>22</v>
      </c>
      <c r="J264" s="27" t="s">
        <v>480</v>
      </c>
      <c r="K264" s="31" t="s">
        <v>20</v>
      </c>
      <c r="L264" s="31" t="s">
        <v>35</v>
      </c>
      <c r="M264" s="32">
        <v>80</v>
      </c>
      <c r="N264" s="33">
        <v>218167.8</v>
      </c>
      <c r="O264" s="171"/>
    </row>
    <row r="265" spans="1:15" s="19" customFormat="1" ht="16" hidden="1" x14ac:dyDescent="0.2">
      <c r="A265" s="29" t="s">
        <v>369</v>
      </c>
      <c r="B265" s="30" t="s">
        <v>477</v>
      </c>
      <c r="C265" s="30" t="s">
        <v>478</v>
      </c>
      <c r="D265" s="164" t="s">
        <v>479</v>
      </c>
      <c r="E265" s="164"/>
      <c r="F265" s="30" t="s">
        <v>802</v>
      </c>
      <c r="G265" s="30" t="s">
        <v>54</v>
      </c>
      <c r="H265" s="30" t="s">
        <v>55</v>
      </c>
      <c r="I265" s="31" t="s">
        <v>22</v>
      </c>
      <c r="J265" s="27" t="s">
        <v>272</v>
      </c>
      <c r="K265" s="31" t="s">
        <v>30</v>
      </c>
      <c r="L265" s="31" t="s">
        <v>31</v>
      </c>
      <c r="M265" s="32">
        <v>85</v>
      </c>
      <c r="N265" s="33">
        <v>219744</v>
      </c>
      <c r="O265" s="171"/>
    </row>
    <row r="266" spans="1:15" s="19" customFormat="1" ht="25.5" hidden="1" customHeight="1" x14ac:dyDescent="0.2">
      <c r="A266" s="29" t="s">
        <v>369</v>
      </c>
      <c r="B266" s="30" t="s">
        <v>481</v>
      </c>
      <c r="C266" s="30" t="s">
        <v>482</v>
      </c>
      <c r="D266" s="162" t="s">
        <v>483</v>
      </c>
      <c r="E266" s="162" t="str">
        <f>VLOOKUP(B266,Description!$A$2:$B$88,2,FALSE)</f>
        <v>To enhance the educational outcomes and professional orientation of students with special educational needs (SEN) in the South Adriatic by developing and implementing a cross-border mentoring model and a related strategy and action plan. This model will enhance access to inclusive and quality education, promoting learning resilience and smooth transitions between different educational levels and from school to the workforce, directly benefiting SEN students and educators in the program area.</v>
      </c>
      <c r="F266" s="30" t="s">
        <v>803</v>
      </c>
      <c r="G266" s="30" t="s">
        <v>36</v>
      </c>
      <c r="H266" s="30" t="s">
        <v>37</v>
      </c>
      <c r="I266" s="31" t="s">
        <v>18</v>
      </c>
      <c r="J266" s="27" t="s">
        <v>484</v>
      </c>
      <c r="K266" s="31" t="s">
        <v>30</v>
      </c>
      <c r="L266" s="31" t="s">
        <v>31</v>
      </c>
      <c r="M266" s="32">
        <v>85</v>
      </c>
      <c r="N266" s="33">
        <v>144823</v>
      </c>
      <c r="O266" s="171">
        <f>SUMIF($C$3:$C$413,C266,$N$3:$N$413)</f>
        <v>621974</v>
      </c>
    </row>
    <row r="267" spans="1:15" s="19" customFormat="1" ht="18" hidden="1" customHeight="1" x14ac:dyDescent="0.2">
      <c r="A267" s="29" t="s">
        <v>369</v>
      </c>
      <c r="B267" s="30" t="s">
        <v>481</v>
      </c>
      <c r="C267" s="30" t="s">
        <v>482</v>
      </c>
      <c r="D267" s="163" t="s">
        <v>483</v>
      </c>
      <c r="E267" s="163"/>
      <c r="F267" s="30" t="s">
        <v>803</v>
      </c>
      <c r="G267" s="30" t="s">
        <v>36</v>
      </c>
      <c r="H267" s="30" t="s">
        <v>37</v>
      </c>
      <c r="I267" s="31" t="s">
        <v>22</v>
      </c>
      <c r="J267" s="27" t="s">
        <v>485</v>
      </c>
      <c r="K267" s="31" t="s">
        <v>30</v>
      </c>
      <c r="L267" s="31" t="s">
        <v>31</v>
      </c>
      <c r="M267" s="32">
        <v>85</v>
      </c>
      <c r="N267" s="33">
        <v>98352.5</v>
      </c>
      <c r="O267" s="171"/>
    </row>
    <row r="268" spans="1:15" s="19" customFormat="1" ht="32" hidden="1" x14ac:dyDescent="0.2">
      <c r="A268" s="29" t="s">
        <v>369</v>
      </c>
      <c r="B268" s="30" t="s">
        <v>481</v>
      </c>
      <c r="C268" s="30" t="s">
        <v>482</v>
      </c>
      <c r="D268" s="163" t="s">
        <v>483</v>
      </c>
      <c r="E268" s="163"/>
      <c r="F268" s="30" t="s">
        <v>803</v>
      </c>
      <c r="G268" s="30" t="s">
        <v>36</v>
      </c>
      <c r="H268" s="30" t="s">
        <v>37</v>
      </c>
      <c r="I268" s="31" t="s">
        <v>22</v>
      </c>
      <c r="J268" s="27" t="s">
        <v>486</v>
      </c>
      <c r="K268" s="31" t="s">
        <v>24</v>
      </c>
      <c r="L268" s="31" t="s">
        <v>41</v>
      </c>
      <c r="M268" s="32">
        <v>85</v>
      </c>
      <c r="N268" s="33">
        <v>118510</v>
      </c>
      <c r="O268" s="171"/>
    </row>
    <row r="269" spans="1:15" s="19" customFormat="1" ht="32" hidden="1" x14ac:dyDescent="0.2">
      <c r="A269" s="29" t="s">
        <v>369</v>
      </c>
      <c r="B269" s="30" t="s">
        <v>481</v>
      </c>
      <c r="C269" s="30" t="s">
        <v>482</v>
      </c>
      <c r="D269" s="163" t="s">
        <v>483</v>
      </c>
      <c r="E269" s="163"/>
      <c r="F269" s="30" t="s">
        <v>803</v>
      </c>
      <c r="G269" s="30" t="s">
        <v>36</v>
      </c>
      <c r="H269" s="30" t="s">
        <v>37</v>
      </c>
      <c r="I269" s="31" t="s">
        <v>22</v>
      </c>
      <c r="J269" s="27" t="s">
        <v>487</v>
      </c>
      <c r="K269" s="31" t="s">
        <v>20</v>
      </c>
      <c r="L269" s="31" t="s">
        <v>67</v>
      </c>
      <c r="M269" s="32">
        <v>80</v>
      </c>
      <c r="N269" s="33">
        <v>144765.4</v>
      </c>
      <c r="O269" s="171"/>
    </row>
    <row r="270" spans="1:15" s="19" customFormat="1" ht="16" hidden="1" x14ac:dyDescent="0.2">
      <c r="A270" s="29" t="s">
        <v>369</v>
      </c>
      <c r="B270" s="30" t="s">
        <v>481</v>
      </c>
      <c r="C270" s="30" t="s">
        <v>482</v>
      </c>
      <c r="D270" s="164" t="s">
        <v>483</v>
      </c>
      <c r="E270" s="164"/>
      <c r="F270" s="30" t="s">
        <v>803</v>
      </c>
      <c r="G270" s="30" t="s">
        <v>36</v>
      </c>
      <c r="H270" s="30" t="s">
        <v>37</v>
      </c>
      <c r="I270" s="31" t="s">
        <v>22</v>
      </c>
      <c r="J270" s="27" t="s">
        <v>488</v>
      </c>
      <c r="K270" s="31" t="s">
        <v>20</v>
      </c>
      <c r="L270" s="31" t="s">
        <v>35</v>
      </c>
      <c r="M270" s="32">
        <v>80</v>
      </c>
      <c r="N270" s="33">
        <v>115523.1</v>
      </c>
      <c r="O270" s="171"/>
    </row>
    <row r="271" spans="1:15" s="19" customFormat="1" ht="21" hidden="1" customHeight="1" x14ac:dyDescent="0.2">
      <c r="A271" s="29" t="s">
        <v>369</v>
      </c>
      <c r="B271" s="30" t="s">
        <v>489</v>
      </c>
      <c r="C271" s="30" t="s">
        <v>490</v>
      </c>
      <c r="D271" s="162" t="s">
        <v>491</v>
      </c>
      <c r="E271" s="162" t="str">
        <f>VLOOKUP(B271,Description!$A$2:$B$88,2,FALSE)</f>
        <v>define, recognize, and integrate Social Health Operators (SHOs) into the social and health systems in South Adriatic area, in accordance with EU rules and standards. By developing clear roles, competencies, and certification processes, and implementing pilot programs, the project aims to enhance the effectiveness and coordination of social and health services, ensuring that SHOs contribute significantly to improved service delivery and professional standards across EU.</v>
      </c>
      <c r="F271" s="30" t="s">
        <v>803</v>
      </c>
      <c r="G271" s="30" t="s">
        <v>36</v>
      </c>
      <c r="H271" s="30" t="s">
        <v>37</v>
      </c>
      <c r="I271" s="31" t="s">
        <v>18</v>
      </c>
      <c r="J271" s="27" t="s">
        <v>492</v>
      </c>
      <c r="K271" s="31" t="s">
        <v>24</v>
      </c>
      <c r="L271" s="31" t="s">
        <v>25</v>
      </c>
      <c r="M271" s="32">
        <v>85</v>
      </c>
      <c r="N271" s="33">
        <v>235770.3</v>
      </c>
      <c r="O271" s="171">
        <f>SUMIF($C$3:$C$413,C271,$N$3:$N$413)</f>
        <v>963873.89999999991</v>
      </c>
    </row>
    <row r="272" spans="1:15" s="19" customFormat="1" ht="19.5" hidden="1" customHeight="1" x14ac:dyDescent="0.2">
      <c r="A272" s="29" t="s">
        <v>369</v>
      </c>
      <c r="B272" s="30" t="s">
        <v>489</v>
      </c>
      <c r="C272" s="30" t="s">
        <v>490</v>
      </c>
      <c r="D272" s="163" t="s">
        <v>491</v>
      </c>
      <c r="E272" s="163"/>
      <c r="F272" s="30" t="s">
        <v>803</v>
      </c>
      <c r="G272" s="30" t="s">
        <v>36</v>
      </c>
      <c r="H272" s="30" t="s">
        <v>37</v>
      </c>
      <c r="I272" s="31" t="s">
        <v>22</v>
      </c>
      <c r="J272" s="27" t="s">
        <v>493</v>
      </c>
      <c r="K272" s="31" t="s">
        <v>24</v>
      </c>
      <c r="L272" s="31" t="s">
        <v>25</v>
      </c>
      <c r="M272" s="32">
        <v>85</v>
      </c>
      <c r="N272" s="33">
        <v>103950</v>
      </c>
      <c r="O272" s="171"/>
    </row>
    <row r="273" spans="1:15" s="19" customFormat="1" ht="21.75" hidden="1" customHeight="1" x14ac:dyDescent="0.2">
      <c r="A273" s="29" t="s">
        <v>369</v>
      </c>
      <c r="B273" s="30" t="s">
        <v>489</v>
      </c>
      <c r="C273" s="30" t="s">
        <v>490</v>
      </c>
      <c r="D273" s="163" t="s">
        <v>491</v>
      </c>
      <c r="E273" s="163"/>
      <c r="F273" s="30" t="s">
        <v>803</v>
      </c>
      <c r="G273" s="30" t="s">
        <v>36</v>
      </c>
      <c r="H273" s="30" t="s">
        <v>37</v>
      </c>
      <c r="I273" s="31" t="s">
        <v>22</v>
      </c>
      <c r="J273" s="27" t="s">
        <v>376</v>
      </c>
      <c r="K273" s="31" t="s">
        <v>30</v>
      </c>
      <c r="L273" s="31" t="s">
        <v>31</v>
      </c>
      <c r="M273" s="32">
        <v>85</v>
      </c>
      <c r="N273" s="33">
        <v>206161.2</v>
      </c>
      <c r="O273" s="171"/>
    </row>
    <row r="274" spans="1:15" s="19" customFormat="1" ht="32" hidden="1" x14ac:dyDescent="0.2">
      <c r="A274" s="29" t="s">
        <v>369</v>
      </c>
      <c r="B274" s="30" t="s">
        <v>489</v>
      </c>
      <c r="C274" s="30" t="s">
        <v>490</v>
      </c>
      <c r="D274" s="163" t="s">
        <v>491</v>
      </c>
      <c r="E274" s="163"/>
      <c r="F274" s="30" t="s">
        <v>803</v>
      </c>
      <c r="G274" s="30" t="s">
        <v>36</v>
      </c>
      <c r="H274" s="30" t="s">
        <v>37</v>
      </c>
      <c r="I274" s="31" t="s">
        <v>22</v>
      </c>
      <c r="J274" s="27" t="s">
        <v>494</v>
      </c>
      <c r="K274" s="31" t="s">
        <v>20</v>
      </c>
      <c r="L274" s="31" t="s">
        <v>35</v>
      </c>
      <c r="M274" s="32">
        <v>80</v>
      </c>
      <c r="N274" s="33">
        <v>162691.20000000001</v>
      </c>
      <c r="O274" s="171"/>
    </row>
    <row r="275" spans="1:15" s="19" customFormat="1" ht="32" hidden="1" x14ac:dyDescent="0.2">
      <c r="A275" s="29" t="s">
        <v>369</v>
      </c>
      <c r="B275" s="30" t="s">
        <v>489</v>
      </c>
      <c r="C275" s="30" t="s">
        <v>490</v>
      </c>
      <c r="D275" s="164" t="s">
        <v>491</v>
      </c>
      <c r="E275" s="164"/>
      <c r="F275" s="30" t="s">
        <v>803</v>
      </c>
      <c r="G275" s="30" t="s">
        <v>36</v>
      </c>
      <c r="H275" s="30" t="s">
        <v>37</v>
      </c>
      <c r="I275" s="31" t="s">
        <v>22</v>
      </c>
      <c r="J275" s="27" t="s">
        <v>495</v>
      </c>
      <c r="K275" s="31" t="s">
        <v>20</v>
      </c>
      <c r="L275" s="31" t="s">
        <v>21</v>
      </c>
      <c r="M275" s="32">
        <v>80</v>
      </c>
      <c r="N275" s="33">
        <v>255301.2</v>
      </c>
      <c r="O275" s="171"/>
    </row>
    <row r="276" spans="1:15" s="19" customFormat="1" ht="16" x14ac:dyDescent="0.2">
      <c r="A276" s="29" t="s">
        <v>369</v>
      </c>
      <c r="B276" s="30" t="s">
        <v>496</v>
      </c>
      <c r="C276" s="30" t="s">
        <v>497</v>
      </c>
      <c r="D276" s="162" t="s">
        <v>498</v>
      </c>
      <c r="E276" s="162" t="str">
        <f>VLOOKUP(B276,Description!$A$2:$B$88,2,FALSE)</f>
        <v xml:space="preserve">The overall objective of the ENERGY project is to enhance energy efficiency in the South Adriatic region by analyzing and monitoring in energy consumption across selected buildings in partner municipalities. The primary beneficiaries include authorities, interest groups, stakeholders and the community, which will utilize the project results to improve their knowledge on energy management practices. Ultimately, the project intends to raise the general awareness on energy efficiency among citizens </v>
      </c>
      <c r="F276" s="30" t="s">
        <v>805</v>
      </c>
      <c r="G276" s="30" t="s">
        <v>46</v>
      </c>
      <c r="H276" s="30" t="s">
        <v>47</v>
      </c>
      <c r="I276" s="31" t="s">
        <v>18</v>
      </c>
      <c r="J276" s="27" t="s">
        <v>215</v>
      </c>
      <c r="K276" s="31" t="s">
        <v>20</v>
      </c>
      <c r="L276" s="31" t="s">
        <v>50</v>
      </c>
      <c r="M276" s="32">
        <v>80</v>
      </c>
      <c r="N276" s="33">
        <v>282028.2</v>
      </c>
      <c r="O276" s="171">
        <f>SUMIF($C$3:$C$413,C276,$N$3:$N$413)</f>
        <v>971250.14999999991</v>
      </c>
    </row>
    <row r="277" spans="1:15" s="19" customFormat="1" ht="16" x14ac:dyDescent="0.2">
      <c r="A277" s="29" t="s">
        <v>369</v>
      </c>
      <c r="B277" s="30" t="s">
        <v>496</v>
      </c>
      <c r="C277" s="30" t="s">
        <v>497</v>
      </c>
      <c r="D277" s="163"/>
      <c r="E277" s="163"/>
      <c r="F277" s="30" t="s">
        <v>805</v>
      </c>
      <c r="G277" s="30" t="s">
        <v>46</v>
      </c>
      <c r="H277" s="30" t="s">
        <v>47</v>
      </c>
      <c r="I277" s="31" t="s">
        <v>22</v>
      </c>
      <c r="J277" s="27" t="s">
        <v>322</v>
      </c>
      <c r="K277" s="31" t="s">
        <v>20</v>
      </c>
      <c r="L277" s="31" t="s">
        <v>35</v>
      </c>
      <c r="M277" s="32">
        <v>80</v>
      </c>
      <c r="N277" s="33">
        <v>197568</v>
      </c>
      <c r="O277" s="171"/>
    </row>
    <row r="278" spans="1:15" s="19" customFormat="1" ht="16" x14ac:dyDescent="0.2">
      <c r="A278" s="29" t="s">
        <v>369</v>
      </c>
      <c r="B278" s="30" t="s">
        <v>496</v>
      </c>
      <c r="C278" s="30" t="s">
        <v>497</v>
      </c>
      <c r="D278" s="163"/>
      <c r="E278" s="163"/>
      <c r="F278" s="30" t="s">
        <v>805</v>
      </c>
      <c r="G278" s="30" t="s">
        <v>46</v>
      </c>
      <c r="H278" s="30" t="s">
        <v>47</v>
      </c>
      <c r="I278" s="31" t="s">
        <v>22</v>
      </c>
      <c r="J278" s="27" t="s">
        <v>499</v>
      </c>
      <c r="K278" s="31" t="s">
        <v>24</v>
      </c>
      <c r="L278" s="31" t="s">
        <v>86</v>
      </c>
      <c r="M278" s="32">
        <v>85</v>
      </c>
      <c r="N278" s="33">
        <v>184090</v>
      </c>
      <c r="O278" s="171"/>
    </row>
    <row r="279" spans="1:15" s="19" customFormat="1" ht="16" x14ac:dyDescent="0.2">
      <c r="A279" s="29" t="s">
        <v>369</v>
      </c>
      <c r="B279" s="30" t="s">
        <v>496</v>
      </c>
      <c r="C279" s="30" t="s">
        <v>497</v>
      </c>
      <c r="D279" s="163"/>
      <c r="E279" s="163"/>
      <c r="F279" s="30" t="s">
        <v>805</v>
      </c>
      <c r="G279" s="30" t="s">
        <v>46</v>
      </c>
      <c r="H279" s="30" t="s">
        <v>47</v>
      </c>
      <c r="I279" s="31" t="s">
        <v>22</v>
      </c>
      <c r="J279" s="27" t="s">
        <v>92</v>
      </c>
      <c r="K279" s="31" t="s">
        <v>30</v>
      </c>
      <c r="L279" s="31" t="s">
        <v>31</v>
      </c>
      <c r="M279" s="32">
        <v>85</v>
      </c>
      <c r="N279" s="33">
        <v>186918.95</v>
      </c>
      <c r="O279" s="171"/>
    </row>
    <row r="280" spans="1:15" s="19" customFormat="1" ht="32" x14ac:dyDescent="0.2">
      <c r="A280" s="29" t="s">
        <v>369</v>
      </c>
      <c r="B280" s="30" t="s">
        <v>496</v>
      </c>
      <c r="C280" s="30" t="s">
        <v>497</v>
      </c>
      <c r="D280" s="164"/>
      <c r="E280" s="164"/>
      <c r="F280" s="30" t="s">
        <v>805</v>
      </c>
      <c r="G280" s="30" t="s">
        <v>46</v>
      </c>
      <c r="H280" s="30" t="s">
        <v>47</v>
      </c>
      <c r="I280" s="31" t="s">
        <v>22</v>
      </c>
      <c r="J280" s="27" t="s">
        <v>500</v>
      </c>
      <c r="K280" s="31" t="s">
        <v>30</v>
      </c>
      <c r="L280" s="31" t="s">
        <v>31</v>
      </c>
      <c r="M280" s="32">
        <v>85</v>
      </c>
      <c r="N280" s="33">
        <v>120645</v>
      </c>
      <c r="O280" s="171"/>
    </row>
    <row r="281" spans="1:15" s="19" customFormat="1" ht="15" hidden="1" customHeight="1" x14ac:dyDescent="0.2">
      <c r="A281" s="29" t="s">
        <v>369</v>
      </c>
      <c r="B281" s="30" t="s">
        <v>501</v>
      </c>
      <c r="C281" s="30" t="s">
        <v>502</v>
      </c>
      <c r="D281" s="165" t="s">
        <v>503</v>
      </c>
      <c r="E281" s="165" t="str">
        <f>VLOOKUP(B281,Description!$A$2:$B$88,2,FALSE)</f>
        <v>The HEVON project addresses the common challenges faced by the South Adriatic olive oil sector,
encouraging innovation and promoting the High Quality Extra Virgin Olive Oil Network (HEVON) to
ensure sustainable economic growth.</v>
      </c>
      <c r="F281" s="30" t="s">
        <v>804</v>
      </c>
      <c r="G281" s="30" t="s">
        <v>38</v>
      </c>
      <c r="H281" s="30" t="s">
        <v>39</v>
      </c>
      <c r="I281" s="31" t="s">
        <v>18</v>
      </c>
      <c r="J281" s="27" t="s">
        <v>504</v>
      </c>
      <c r="K281" s="31" t="s">
        <v>20</v>
      </c>
      <c r="L281" s="31" t="s">
        <v>35</v>
      </c>
      <c r="M281" s="32">
        <v>80</v>
      </c>
      <c r="N281" s="33">
        <v>232350.9</v>
      </c>
      <c r="O281" s="171">
        <f>SUMIF($C$3:$C$413,C281,$N$3:$N$413)</f>
        <v>920700.96</v>
      </c>
    </row>
    <row r="282" spans="1:15" s="19" customFormat="1" ht="32" hidden="1" x14ac:dyDescent="0.2">
      <c r="A282" s="29" t="s">
        <v>369</v>
      </c>
      <c r="B282" s="30" t="s">
        <v>501</v>
      </c>
      <c r="C282" s="30" t="s">
        <v>502</v>
      </c>
      <c r="D282" s="166" t="s">
        <v>503</v>
      </c>
      <c r="E282" s="166"/>
      <c r="F282" s="30" t="s">
        <v>804</v>
      </c>
      <c r="G282" s="30" t="s">
        <v>38</v>
      </c>
      <c r="H282" s="30" t="s">
        <v>39</v>
      </c>
      <c r="I282" s="31" t="s">
        <v>22</v>
      </c>
      <c r="J282" s="27" t="s">
        <v>71</v>
      </c>
      <c r="K282" s="31" t="s">
        <v>20</v>
      </c>
      <c r="L282" s="31" t="s">
        <v>67</v>
      </c>
      <c r="M282" s="32">
        <v>80</v>
      </c>
      <c r="N282" s="33">
        <v>164563.74</v>
      </c>
      <c r="O282" s="171"/>
    </row>
    <row r="283" spans="1:15" s="19" customFormat="1" ht="112" hidden="1" x14ac:dyDescent="0.2">
      <c r="A283" s="29" t="s">
        <v>369</v>
      </c>
      <c r="B283" s="30" t="s">
        <v>501</v>
      </c>
      <c r="C283" s="30" t="s">
        <v>502</v>
      </c>
      <c r="D283" s="166" t="s">
        <v>503</v>
      </c>
      <c r="E283" s="166"/>
      <c r="F283" s="30" t="s">
        <v>804</v>
      </c>
      <c r="G283" s="30" t="s">
        <v>38</v>
      </c>
      <c r="H283" s="30" t="s">
        <v>39</v>
      </c>
      <c r="I283" s="31" t="s">
        <v>22</v>
      </c>
      <c r="J283" s="27" t="s">
        <v>505</v>
      </c>
      <c r="K283" s="31" t="s">
        <v>30</v>
      </c>
      <c r="L283" s="31" t="s">
        <v>31</v>
      </c>
      <c r="M283" s="32">
        <v>85</v>
      </c>
      <c r="N283" s="33">
        <v>129780</v>
      </c>
      <c r="O283" s="171"/>
    </row>
    <row r="284" spans="1:15" s="19" customFormat="1" ht="32" hidden="1" x14ac:dyDescent="0.2">
      <c r="A284" s="29" t="s">
        <v>369</v>
      </c>
      <c r="B284" s="30" t="s">
        <v>501</v>
      </c>
      <c r="C284" s="30" t="s">
        <v>502</v>
      </c>
      <c r="D284" s="166" t="s">
        <v>503</v>
      </c>
      <c r="E284" s="166"/>
      <c r="F284" s="30" t="s">
        <v>804</v>
      </c>
      <c r="G284" s="30" t="s">
        <v>38</v>
      </c>
      <c r="H284" s="30" t="s">
        <v>39</v>
      </c>
      <c r="I284" s="31" t="s">
        <v>22</v>
      </c>
      <c r="J284" s="27" t="s">
        <v>439</v>
      </c>
      <c r="K284" s="31" t="s">
        <v>24</v>
      </c>
      <c r="L284" s="31" t="s">
        <v>86</v>
      </c>
      <c r="M284" s="32">
        <v>85</v>
      </c>
      <c r="N284" s="33">
        <v>149565</v>
      </c>
      <c r="O284" s="171"/>
    </row>
    <row r="285" spans="1:15" s="19" customFormat="1" ht="32" hidden="1" x14ac:dyDescent="0.2">
      <c r="A285" s="29" t="s">
        <v>369</v>
      </c>
      <c r="B285" s="30" t="s">
        <v>501</v>
      </c>
      <c r="C285" s="30" t="s">
        <v>502</v>
      </c>
      <c r="D285" s="166" t="s">
        <v>503</v>
      </c>
      <c r="E285" s="166"/>
      <c r="F285" s="30" t="s">
        <v>804</v>
      </c>
      <c r="G285" s="30" t="s">
        <v>38</v>
      </c>
      <c r="H285" s="30" t="s">
        <v>39</v>
      </c>
      <c r="I285" s="31" t="s">
        <v>22</v>
      </c>
      <c r="J285" s="27" t="s">
        <v>130</v>
      </c>
      <c r="K285" s="31" t="s">
        <v>20</v>
      </c>
      <c r="L285" s="31" t="s">
        <v>35</v>
      </c>
      <c r="M285" s="32">
        <v>80</v>
      </c>
      <c r="N285" s="33">
        <v>114409.32</v>
      </c>
      <c r="O285" s="171"/>
    </row>
    <row r="286" spans="1:15" s="19" customFormat="1" ht="16" hidden="1" x14ac:dyDescent="0.2">
      <c r="A286" s="29" t="s">
        <v>369</v>
      </c>
      <c r="B286" s="30" t="s">
        <v>501</v>
      </c>
      <c r="C286" s="30" t="s">
        <v>502</v>
      </c>
      <c r="D286" s="167" t="s">
        <v>503</v>
      </c>
      <c r="E286" s="167"/>
      <c r="F286" s="30" t="s">
        <v>804</v>
      </c>
      <c r="G286" s="30" t="s">
        <v>38</v>
      </c>
      <c r="H286" s="30" t="s">
        <v>39</v>
      </c>
      <c r="I286" s="31" t="s">
        <v>22</v>
      </c>
      <c r="J286" s="27" t="s">
        <v>506</v>
      </c>
      <c r="K286" s="31" t="s">
        <v>24</v>
      </c>
      <c r="L286" s="31" t="s">
        <v>438</v>
      </c>
      <c r="M286" s="32">
        <v>85</v>
      </c>
      <c r="N286" s="33">
        <v>130032</v>
      </c>
      <c r="O286" s="171"/>
    </row>
    <row r="287" spans="1:15" s="19" customFormat="1" ht="16" hidden="1" x14ac:dyDescent="0.2">
      <c r="A287" s="29" t="s">
        <v>369</v>
      </c>
      <c r="B287" s="30" t="s">
        <v>507</v>
      </c>
      <c r="C287" s="30" t="s">
        <v>508</v>
      </c>
      <c r="D287" s="162" t="s">
        <v>823</v>
      </c>
      <c r="E287" s="162" t="str">
        <f>VLOOKUP(B287,Description!$A$2:$B$88,2,FALSE)</f>
        <v>Art4All will improve cultural accessibility and promote social inclusion for individuals with disabilities across the target regions. By the project's end, the goal is to have implemented effective strategies and tools that eliminate physical, sensory, and cognitive barriers to cultural access. two distinct training sessions: one focused on accessibility in the theatrical sector, and the other on accessibility initiatives in museums</v>
      </c>
      <c r="F287" s="30" t="s">
        <v>803</v>
      </c>
      <c r="G287" s="30" t="s">
        <v>36</v>
      </c>
      <c r="H287" s="30" t="s">
        <v>37</v>
      </c>
      <c r="I287" s="31" t="s">
        <v>18</v>
      </c>
      <c r="J287" s="27" t="s">
        <v>510</v>
      </c>
      <c r="K287" s="31" t="s">
        <v>20</v>
      </c>
      <c r="L287" s="31" t="s">
        <v>67</v>
      </c>
      <c r="M287" s="32">
        <v>80</v>
      </c>
      <c r="N287" s="33">
        <v>210339.3</v>
      </c>
      <c r="O287" s="171">
        <f>SUMIF($C$3:$C$413,C287,$N$3:$N$413)</f>
        <v>844124.3</v>
      </c>
    </row>
    <row r="288" spans="1:15" s="19" customFormat="1" ht="32" hidden="1" x14ac:dyDescent="0.2">
      <c r="A288" s="29" t="s">
        <v>369</v>
      </c>
      <c r="B288" s="30" t="s">
        <v>507</v>
      </c>
      <c r="C288" s="30" t="s">
        <v>508</v>
      </c>
      <c r="D288" s="163" t="s">
        <v>509</v>
      </c>
      <c r="E288" s="163"/>
      <c r="F288" s="30" t="s">
        <v>803</v>
      </c>
      <c r="G288" s="30" t="s">
        <v>36</v>
      </c>
      <c r="H288" s="30" t="s">
        <v>37</v>
      </c>
      <c r="I288" s="31" t="s">
        <v>22</v>
      </c>
      <c r="J288" s="27" t="s">
        <v>511</v>
      </c>
      <c r="K288" s="31" t="s">
        <v>20</v>
      </c>
      <c r="L288" s="31" t="s">
        <v>21</v>
      </c>
      <c r="M288" s="32">
        <v>80</v>
      </c>
      <c r="N288" s="33">
        <v>153689</v>
      </c>
      <c r="O288" s="171"/>
    </row>
    <row r="289" spans="1:15" s="19" customFormat="1" ht="22.5" hidden="1" customHeight="1" x14ac:dyDescent="0.2">
      <c r="A289" s="29" t="s">
        <v>369</v>
      </c>
      <c r="B289" s="30" t="s">
        <v>507</v>
      </c>
      <c r="C289" s="30" t="s">
        <v>508</v>
      </c>
      <c r="D289" s="163" t="s">
        <v>509</v>
      </c>
      <c r="E289" s="163"/>
      <c r="F289" s="30" t="s">
        <v>803</v>
      </c>
      <c r="G289" s="30" t="s">
        <v>36</v>
      </c>
      <c r="H289" s="30" t="s">
        <v>37</v>
      </c>
      <c r="I289" s="31" t="s">
        <v>22</v>
      </c>
      <c r="J289" s="27" t="s">
        <v>512</v>
      </c>
      <c r="K289" s="31" t="s">
        <v>20</v>
      </c>
      <c r="L289" s="31" t="s">
        <v>35</v>
      </c>
      <c r="M289" s="32">
        <v>80</v>
      </c>
      <c r="N289" s="33">
        <v>90066</v>
      </c>
      <c r="O289" s="171"/>
    </row>
    <row r="290" spans="1:15" s="19" customFormat="1" ht="30" hidden="1" customHeight="1" x14ac:dyDescent="0.2">
      <c r="A290" s="29" t="s">
        <v>369</v>
      </c>
      <c r="B290" s="30" t="s">
        <v>507</v>
      </c>
      <c r="C290" s="30" t="s">
        <v>508</v>
      </c>
      <c r="D290" s="163" t="s">
        <v>509</v>
      </c>
      <c r="E290" s="163"/>
      <c r="F290" s="30" t="s">
        <v>803</v>
      </c>
      <c r="G290" s="30" t="s">
        <v>36</v>
      </c>
      <c r="H290" s="30" t="s">
        <v>37</v>
      </c>
      <c r="I290" s="31" t="s">
        <v>22</v>
      </c>
      <c r="J290" s="27" t="s">
        <v>513</v>
      </c>
      <c r="K290" s="31" t="s">
        <v>24</v>
      </c>
      <c r="L290" s="31" t="s">
        <v>25</v>
      </c>
      <c r="M290" s="32">
        <v>85</v>
      </c>
      <c r="N290" s="33">
        <v>196560</v>
      </c>
      <c r="O290" s="171"/>
    </row>
    <row r="291" spans="1:15" s="19" customFormat="1" ht="16" hidden="1" x14ac:dyDescent="0.2">
      <c r="A291" s="29" t="s">
        <v>369</v>
      </c>
      <c r="B291" s="30" t="s">
        <v>507</v>
      </c>
      <c r="C291" s="30" t="s">
        <v>508</v>
      </c>
      <c r="D291" s="164" t="s">
        <v>509</v>
      </c>
      <c r="E291" s="164"/>
      <c r="F291" s="30" t="s">
        <v>803</v>
      </c>
      <c r="G291" s="30" t="s">
        <v>36</v>
      </c>
      <c r="H291" s="30" t="s">
        <v>37</v>
      </c>
      <c r="I291" s="31" t="s">
        <v>22</v>
      </c>
      <c r="J291" s="27" t="s">
        <v>514</v>
      </c>
      <c r="K291" s="31" t="s">
        <v>30</v>
      </c>
      <c r="L291" s="31" t="s">
        <v>31</v>
      </c>
      <c r="M291" s="32">
        <v>85</v>
      </c>
      <c r="N291" s="33">
        <v>193470</v>
      </c>
      <c r="O291" s="171"/>
    </row>
    <row r="292" spans="1:15" s="19" customFormat="1" ht="32" hidden="1" x14ac:dyDescent="0.2">
      <c r="A292" s="29" t="s">
        <v>369</v>
      </c>
      <c r="B292" s="30" t="s">
        <v>515</v>
      </c>
      <c r="C292" s="30" t="s">
        <v>516</v>
      </c>
      <c r="D292" s="165" t="s">
        <v>517</v>
      </c>
      <c r="E292" s="165" t="str">
        <f>VLOOKUP(B292,Description!$A$2:$B$88,2,FALSE)</f>
        <v>inclusive models for mental health care promoting holistic well-being services connected with tourism, cultural and creative sectors</v>
      </c>
      <c r="F292" s="30" t="s">
        <v>803</v>
      </c>
      <c r="G292" s="30" t="s">
        <v>42</v>
      </c>
      <c r="H292" s="30" t="s">
        <v>43</v>
      </c>
      <c r="I292" s="31" t="s">
        <v>18</v>
      </c>
      <c r="J292" s="27" t="s">
        <v>518</v>
      </c>
      <c r="K292" s="31" t="s">
        <v>24</v>
      </c>
      <c r="L292" s="31" t="s">
        <v>25</v>
      </c>
      <c r="M292" s="32">
        <v>85</v>
      </c>
      <c r="N292" s="33">
        <v>183033</v>
      </c>
      <c r="O292" s="171">
        <f>SUMIF($C$3:$C$413,C292,$N$3:$N$413)</f>
        <v>665928</v>
      </c>
    </row>
    <row r="293" spans="1:15" s="19" customFormat="1" ht="16" hidden="1" x14ac:dyDescent="0.2">
      <c r="A293" s="29" t="s">
        <v>369</v>
      </c>
      <c r="B293" s="30" t="s">
        <v>515</v>
      </c>
      <c r="C293" s="30" t="s">
        <v>516</v>
      </c>
      <c r="D293" s="166" t="s">
        <v>517</v>
      </c>
      <c r="E293" s="166"/>
      <c r="F293" s="30" t="s">
        <v>803</v>
      </c>
      <c r="G293" s="30" t="s">
        <v>42</v>
      </c>
      <c r="H293" s="30" t="s">
        <v>43</v>
      </c>
      <c r="I293" s="31" t="s">
        <v>22</v>
      </c>
      <c r="J293" s="27" t="s">
        <v>446</v>
      </c>
      <c r="K293" s="31" t="s">
        <v>20</v>
      </c>
      <c r="L293" s="31" t="s">
        <v>87</v>
      </c>
      <c r="M293" s="32">
        <v>80</v>
      </c>
      <c r="N293" s="33">
        <v>113526</v>
      </c>
      <c r="O293" s="171"/>
    </row>
    <row r="294" spans="1:15" s="19" customFormat="1" ht="32" hidden="1" x14ac:dyDescent="0.2">
      <c r="A294" s="29" t="s">
        <v>369</v>
      </c>
      <c r="B294" s="30" t="s">
        <v>515</v>
      </c>
      <c r="C294" s="30" t="s">
        <v>516</v>
      </c>
      <c r="D294" s="166" t="s">
        <v>517</v>
      </c>
      <c r="E294" s="166"/>
      <c r="F294" s="30" t="s">
        <v>803</v>
      </c>
      <c r="G294" s="30" t="s">
        <v>42</v>
      </c>
      <c r="H294" s="30" t="s">
        <v>43</v>
      </c>
      <c r="I294" s="31" t="s">
        <v>22</v>
      </c>
      <c r="J294" s="27" t="s">
        <v>519</v>
      </c>
      <c r="K294" s="31" t="s">
        <v>20</v>
      </c>
      <c r="L294" s="31" t="s">
        <v>35</v>
      </c>
      <c r="M294" s="32">
        <v>80</v>
      </c>
      <c r="N294" s="33">
        <v>47880</v>
      </c>
      <c r="O294" s="171"/>
    </row>
    <row r="295" spans="1:15" s="19" customFormat="1" ht="16" hidden="1" x14ac:dyDescent="0.2">
      <c r="A295" s="29" t="s">
        <v>369</v>
      </c>
      <c r="B295" s="30" t="s">
        <v>515</v>
      </c>
      <c r="C295" s="30" t="s">
        <v>516</v>
      </c>
      <c r="D295" s="166" t="s">
        <v>517</v>
      </c>
      <c r="E295" s="166"/>
      <c r="F295" s="30" t="s">
        <v>803</v>
      </c>
      <c r="G295" s="30" t="s">
        <v>42</v>
      </c>
      <c r="H295" s="30" t="s">
        <v>43</v>
      </c>
      <c r="I295" s="31" t="s">
        <v>22</v>
      </c>
      <c r="J295" s="27" t="s">
        <v>520</v>
      </c>
      <c r="K295" s="31" t="s">
        <v>24</v>
      </c>
      <c r="L295" s="31" t="s">
        <v>25</v>
      </c>
      <c r="M295" s="32">
        <v>85</v>
      </c>
      <c r="N295" s="33">
        <v>116550</v>
      </c>
      <c r="O295" s="171"/>
    </row>
    <row r="296" spans="1:15" s="19" customFormat="1" ht="16" hidden="1" x14ac:dyDescent="0.2">
      <c r="A296" s="29" t="s">
        <v>369</v>
      </c>
      <c r="B296" s="30" t="s">
        <v>515</v>
      </c>
      <c r="C296" s="30" t="s">
        <v>516</v>
      </c>
      <c r="D296" s="166" t="s">
        <v>517</v>
      </c>
      <c r="E296" s="166"/>
      <c r="F296" s="30" t="s">
        <v>803</v>
      </c>
      <c r="G296" s="30" t="s">
        <v>42</v>
      </c>
      <c r="H296" s="30" t="s">
        <v>43</v>
      </c>
      <c r="I296" s="31" t="s">
        <v>22</v>
      </c>
      <c r="J296" s="27" t="s">
        <v>280</v>
      </c>
      <c r="K296" s="31" t="s">
        <v>20</v>
      </c>
      <c r="L296" s="31" t="s">
        <v>35</v>
      </c>
      <c r="M296" s="32">
        <v>80</v>
      </c>
      <c r="N296" s="33">
        <v>134190</v>
      </c>
      <c r="O296" s="171"/>
    </row>
    <row r="297" spans="1:15" s="19" customFormat="1" ht="16" hidden="1" x14ac:dyDescent="0.2">
      <c r="A297" s="29" t="s">
        <v>369</v>
      </c>
      <c r="B297" s="30" t="s">
        <v>515</v>
      </c>
      <c r="C297" s="30" t="s">
        <v>516</v>
      </c>
      <c r="D297" s="167" t="s">
        <v>517</v>
      </c>
      <c r="E297" s="167"/>
      <c r="F297" s="30" t="s">
        <v>803</v>
      </c>
      <c r="G297" s="30" t="s">
        <v>42</v>
      </c>
      <c r="H297" s="30" t="s">
        <v>43</v>
      </c>
      <c r="I297" s="31" t="s">
        <v>22</v>
      </c>
      <c r="J297" s="27" t="s">
        <v>156</v>
      </c>
      <c r="K297" s="31" t="s">
        <v>30</v>
      </c>
      <c r="L297" s="31" t="s">
        <v>31</v>
      </c>
      <c r="M297" s="32">
        <v>85</v>
      </c>
      <c r="N297" s="33">
        <v>70749</v>
      </c>
      <c r="O297" s="171"/>
    </row>
    <row r="298" spans="1:15" s="19" customFormat="1" ht="30" customHeight="1" x14ac:dyDescent="0.2">
      <c r="A298" s="29" t="s">
        <v>369</v>
      </c>
      <c r="B298" s="30" t="s">
        <v>521</v>
      </c>
      <c r="C298" s="30" t="s">
        <v>522</v>
      </c>
      <c r="D298" s="162" t="s">
        <v>523</v>
      </c>
      <c r="E298" s="162" t="str">
        <f>VLOOKUP(B298,Description!$A$2:$B$88,2,FALSE)</f>
        <v>To enhance the capacity for climate change adaptation and disaster risk prevention in the regions of Puglia and Molise, Albania, and Montenegro through the development and implementation of innovative, ecosystem-based risk management solutions. This will be achieved by promoting interregional cooperation and equipping at least 60 local innovators with new tools and strategies, thereby increasing resilience and reducing vulnerability to environmental risks in these territories.</v>
      </c>
      <c r="F298" s="30" t="s">
        <v>805</v>
      </c>
      <c r="G298" s="30" t="s">
        <v>44</v>
      </c>
      <c r="H298" s="30" t="s">
        <v>45</v>
      </c>
      <c r="I298" s="31" t="s">
        <v>18</v>
      </c>
      <c r="J298" s="27" t="s">
        <v>524</v>
      </c>
      <c r="K298" s="31" t="s">
        <v>20</v>
      </c>
      <c r="L298" s="31" t="s">
        <v>67</v>
      </c>
      <c r="M298" s="32">
        <v>80</v>
      </c>
      <c r="N298" s="33">
        <v>424436.2</v>
      </c>
      <c r="O298" s="171">
        <f>SUMIF($C$3:$C$413,C298,$N$3:$N$413)</f>
        <v>1036131.45</v>
      </c>
    </row>
    <row r="299" spans="1:15" s="19" customFormat="1" ht="32" x14ac:dyDescent="0.2">
      <c r="A299" s="29" t="s">
        <v>369</v>
      </c>
      <c r="B299" s="30" t="s">
        <v>521</v>
      </c>
      <c r="C299" s="30" t="s">
        <v>522</v>
      </c>
      <c r="D299" s="163" t="s">
        <v>523</v>
      </c>
      <c r="E299" s="163"/>
      <c r="F299" s="30" t="s">
        <v>805</v>
      </c>
      <c r="G299" s="30" t="s">
        <v>44</v>
      </c>
      <c r="H299" s="30" t="s">
        <v>45</v>
      </c>
      <c r="I299" s="31" t="s">
        <v>22</v>
      </c>
      <c r="J299" s="27" t="s">
        <v>525</v>
      </c>
      <c r="K299" s="31" t="s">
        <v>20</v>
      </c>
      <c r="L299" s="31" t="s">
        <v>35</v>
      </c>
      <c r="M299" s="32">
        <v>80</v>
      </c>
      <c r="N299" s="33">
        <v>125435.52</v>
      </c>
      <c r="O299" s="171"/>
    </row>
    <row r="300" spans="1:15" s="19" customFormat="1" ht="32" x14ac:dyDescent="0.2">
      <c r="A300" s="29" t="s">
        <v>369</v>
      </c>
      <c r="B300" s="30" t="s">
        <v>521</v>
      </c>
      <c r="C300" s="30" t="s">
        <v>522</v>
      </c>
      <c r="D300" s="163" t="s">
        <v>523</v>
      </c>
      <c r="E300" s="163"/>
      <c r="F300" s="30" t="s">
        <v>805</v>
      </c>
      <c r="G300" s="30" t="s">
        <v>44</v>
      </c>
      <c r="H300" s="30" t="s">
        <v>45</v>
      </c>
      <c r="I300" s="31" t="s">
        <v>22</v>
      </c>
      <c r="J300" s="27" t="s">
        <v>526</v>
      </c>
      <c r="K300" s="31" t="s">
        <v>24</v>
      </c>
      <c r="L300" s="31" t="s">
        <v>126</v>
      </c>
      <c r="M300" s="32">
        <v>85</v>
      </c>
      <c r="N300" s="33">
        <v>267120</v>
      </c>
      <c r="O300" s="171"/>
    </row>
    <row r="301" spans="1:15" s="19" customFormat="1" ht="48" x14ac:dyDescent="0.2">
      <c r="A301" s="29" t="s">
        <v>369</v>
      </c>
      <c r="B301" s="30" t="s">
        <v>521</v>
      </c>
      <c r="C301" s="30" t="s">
        <v>522</v>
      </c>
      <c r="D301" s="163" t="s">
        <v>523</v>
      </c>
      <c r="E301" s="163"/>
      <c r="F301" s="30" t="s">
        <v>805</v>
      </c>
      <c r="G301" s="30" t="s">
        <v>44</v>
      </c>
      <c r="H301" s="30" t="s">
        <v>45</v>
      </c>
      <c r="I301" s="31" t="s">
        <v>22</v>
      </c>
      <c r="J301" s="27" t="s">
        <v>527</v>
      </c>
      <c r="K301" s="31" t="s">
        <v>30</v>
      </c>
      <c r="L301" s="31" t="s">
        <v>31</v>
      </c>
      <c r="M301" s="32">
        <v>85</v>
      </c>
      <c r="N301" s="33">
        <v>103254.8</v>
      </c>
      <c r="O301" s="171"/>
    </row>
    <row r="302" spans="1:15" s="19" customFormat="1" ht="48" x14ac:dyDescent="0.2">
      <c r="A302" s="29" t="s">
        <v>369</v>
      </c>
      <c r="B302" s="30" t="s">
        <v>521</v>
      </c>
      <c r="C302" s="30" t="s">
        <v>522</v>
      </c>
      <c r="D302" s="164" t="s">
        <v>523</v>
      </c>
      <c r="E302" s="164"/>
      <c r="F302" s="30" t="s">
        <v>805</v>
      </c>
      <c r="G302" s="30" t="s">
        <v>44</v>
      </c>
      <c r="H302" s="30" t="s">
        <v>45</v>
      </c>
      <c r="I302" s="31" t="s">
        <v>22</v>
      </c>
      <c r="J302" s="27" t="s">
        <v>528</v>
      </c>
      <c r="K302" s="31" t="s">
        <v>20</v>
      </c>
      <c r="L302" s="31" t="s">
        <v>67</v>
      </c>
      <c r="M302" s="32">
        <v>80</v>
      </c>
      <c r="N302" s="33">
        <v>115884.93</v>
      </c>
      <c r="O302" s="171"/>
    </row>
    <row r="303" spans="1:15" s="19" customFormat="1" ht="27" customHeight="1" x14ac:dyDescent="0.2">
      <c r="A303" s="29" t="s">
        <v>369</v>
      </c>
      <c r="B303" s="30" t="s">
        <v>529</v>
      </c>
      <c r="C303" s="30" t="s">
        <v>530</v>
      </c>
      <c r="D303" s="162" t="s">
        <v>531</v>
      </c>
      <c r="E303" s="162" t="str">
        <f>VLOOKUP(B303,Description!$A$2:$B$88,2,FALSE)</f>
        <v>OASYS aims to create an interregional network of municipal associations to promote green technologies, energy conservation, and sustainability education. Using Voluntary Local Reviews (VLRs), it aligns small municipalities with EU sustainability goals and ICLEI membership criteria. The project involves schools, develops a web platform for collaboration, and pilots a Sustainable Urban Park to enhance urban sustainability, air quality, and community well-being while advancing SDG 11.</v>
      </c>
      <c r="F303" s="30" t="s">
        <v>805</v>
      </c>
      <c r="G303" s="30" t="s">
        <v>46</v>
      </c>
      <c r="H303" s="30" t="s">
        <v>47</v>
      </c>
      <c r="I303" s="31" t="s">
        <v>18</v>
      </c>
      <c r="J303" s="27" t="s">
        <v>370</v>
      </c>
      <c r="K303" s="31" t="s">
        <v>20</v>
      </c>
      <c r="L303" s="31" t="s">
        <v>21</v>
      </c>
      <c r="M303" s="32">
        <v>80</v>
      </c>
      <c r="N303" s="33">
        <v>527952.96</v>
      </c>
      <c r="O303" s="171">
        <f>SUMIF($C$3:$C$413,C303,$N$3:$N$413)</f>
        <v>871554.96</v>
      </c>
    </row>
    <row r="304" spans="1:15" s="19" customFormat="1" ht="27.75" customHeight="1" x14ac:dyDescent="0.2">
      <c r="A304" s="29" t="s">
        <v>369</v>
      </c>
      <c r="B304" s="30" t="s">
        <v>529</v>
      </c>
      <c r="C304" s="30" t="s">
        <v>530</v>
      </c>
      <c r="D304" s="163" t="s">
        <v>531</v>
      </c>
      <c r="E304" s="163"/>
      <c r="F304" s="30" t="s">
        <v>805</v>
      </c>
      <c r="G304" s="30" t="s">
        <v>46</v>
      </c>
      <c r="H304" s="30" t="s">
        <v>47</v>
      </c>
      <c r="I304" s="31" t="s">
        <v>22</v>
      </c>
      <c r="J304" s="27" t="s">
        <v>169</v>
      </c>
      <c r="K304" s="31" t="s">
        <v>30</v>
      </c>
      <c r="L304" s="31" t="s">
        <v>31</v>
      </c>
      <c r="M304" s="32">
        <v>85</v>
      </c>
      <c r="N304" s="33">
        <v>89460</v>
      </c>
      <c r="O304" s="171"/>
    </row>
    <row r="305" spans="1:15" s="19" customFormat="1" ht="25.5" customHeight="1" x14ac:dyDescent="0.2">
      <c r="A305" s="29" t="s">
        <v>369</v>
      </c>
      <c r="B305" s="30" t="s">
        <v>529</v>
      </c>
      <c r="C305" s="30" t="s">
        <v>530</v>
      </c>
      <c r="D305" s="163" t="s">
        <v>531</v>
      </c>
      <c r="E305" s="163"/>
      <c r="F305" s="30" t="s">
        <v>805</v>
      </c>
      <c r="G305" s="30" t="s">
        <v>46</v>
      </c>
      <c r="H305" s="30" t="s">
        <v>47</v>
      </c>
      <c r="I305" s="31" t="s">
        <v>22</v>
      </c>
      <c r="J305" s="27" t="s">
        <v>532</v>
      </c>
      <c r="K305" s="31" t="s">
        <v>24</v>
      </c>
      <c r="L305" s="31" t="s">
        <v>25</v>
      </c>
      <c r="M305" s="32">
        <v>85</v>
      </c>
      <c r="N305" s="33">
        <v>148050</v>
      </c>
      <c r="O305" s="171"/>
    </row>
    <row r="306" spans="1:15" s="19" customFormat="1" ht="16" x14ac:dyDescent="0.2">
      <c r="A306" s="29" t="s">
        <v>369</v>
      </c>
      <c r="B306" s="30" t="s">
        <v>529</v>
      </c>
      <c r="C306" s="30" t="s">
        <v>530</v>
      </c>
      <c r="D306" s="164" t="s">
        <v>531</v>
      </c>
      <c r="E306" s="164"/>
      <c r="F306" s="30" t="s">
        <v>805</v>
      </c>
      <c r="G306" s="30" t="s">
        <v>46</v>
      </c>
      <c r="H306" s="30" t="s">
        <v>47</v>
      </c>
      <c r="I306" s="31" t="s">
        <v>22</v>
      </c>
      <c r="J306" s="27" t="s">
        <v>533</v>
      </c>
      <c r="K306" s="31" t="s">
        <v>20</v>
      </c>
      <c r="L306" s="31" t="s">
        <v>35</v>
      </c>
      <c r="M306" s="32">
        <v>80</v>
      </c>
      <c r="N306" s="33">
        <v>106092</v>
      </c>
      <c r="O306" s="171"/>
    </row>
    <row r="307" spans="1:15" s="19" customFormat="1" ht="35.25" customHeight="1" x14ac:dyDescent="0.2">
      <c r="A307" s="29" t="s">
        <v>369</v>
      </c>
      <c r="B307" s="30" t="s">
        <v>534</v>
      </c>
      <c r="C307" s="30" t="s">
        <v>168</v>
      </c>
      <c r="D307" s="165" t="s">
        <v>535</v>
      </c>
      <c r="E307" s="165" t="str">
        <f>VLOOKUP(B307,Description!$A$2:$B$88,2,FALSE)</f>
        <v>The EDEN project addresses key environmental challenges in the South Adriatic region, including rapid urbanization, habitat degradation, and biodiversity loss. Aiming to protect local flora and fauna, EDEN implements green spaces and promotes sustainable development. It fosters community engagement and environmental responsibility across diverse groups, from citizens to schools. EDEN's transnational approach unites regions on shared issues and incorporates innovative citizen education for active biodiversity conservation.</v>
      </c>
      <c r="F307" s="30" t="s">
        <v>805</v>
      </c>
      <c r="G307" s="30" t="s">
        <v>73</v>
      </c>
      <c r="H307" s="30" t="s">
        <v>74</v>
      </c>
      <c r="I307" s="31" t="s">
        <v>18</v>
      </c>
      <c r="J307" s="27" t="s">
        <v>75</v>
      </c>
      <c r="K307" s="31" t="s">
        <v>20</v>
      </c>
      <c r="L307" s="31" t="s">
        <v>67</v>
      </c>
      <c r="M307" s="32">
        <v>80</v>
      </c>
      <c r="N307" s="33">
        <v>249995.7</v>
      </c>
      <c r="O307" s="171">
        <f>SUMIF($C$3:$C$413,C307,$N$3:$N$413)</f>
        <v>895023.47</v>
      </c>
    </row>
    <row r="308" spans="1:15" s="19" customFormat="1" ht="32" x14ac:dyDescent="0.2">
      <c r="A308" s="29" t="s">
        <v>369</v>
      </c>
      <c r="B308" s="30" t="s">
        <v>534</v>
      </c>
      <c r="C308" s="30" t="s">
        <v>168</v>
      </c>
      <c r="D308" s="166" t="s">
        <v>535</v>
      </c>
      <c r="E308" s="166"/>
      <c r="F308" s="30" t="s">
        <v>805</v>
      </c>
      <c r="G308" s="30" t="s">
        <v>73</v>
      </c>
      <c r="H308" s="30" t="s">
        <v>74</v>
      </c>
      <c r="I308" s="31" t="s">
        <v>22</v>
      </c>
      <c r="J308" s="27" t="s">
        <v>536</v>
      </c>
      <c r="K308" s="31" t="s">
        <v>20</v>
      </c>
      <c r="L308" s="31" t="s">
        <v>21</v>
      </c>
      <c r="M308" s="32">
        <v>80</v>
      </c>
      <c r="N308" s="33">
        <v>92846.74</v>
      </c>
      <c r="O308" s="171"/>
    </row>
    <row r="309" spans="1:15" s="19" customFormat="1" ht="32" x14ac:dyDescent="0.2">
      <c r="A309" s="29" t="s">
        <v>369</v>
      </c>
      <c r="B309" s="30" t="s">
        <v>534</v>
      </c>
      <c r="C309" s="30" t="s">
        <v>168</v>
      </c>
      <c r="D309" s="166" t="s">
        <v>535</v>
      </c>
      <c r="E309" s="166"/>
      <c r="F309" s="30" t="s">
        <v>805</v>
      </c>
      <c r="G309" s="30" t="s">
        <v>73</v>
      </c>
      <c r="H309" s="30" t="s">
        <v>74</v>
      </c>
      <c r="I309" s="31" t="s">
        <v>22</v>
      </c>
      <c r="J309" s="27" t="s">
        <v>537</v>
      </c>
      <c r="K309" s="31" t="s">
        <v>24</v>
      </c>
      <c r="L309" s="31" t="s">
        <v>86</v>
      </c>
      <c r="M309" s="32">
        <v>85</v>
      </c>
      <c r="N309" s="33">
        <v>63630</v>
      </c>
      <c r="O309" s="171"/>
    </row>
    <row r="310" spans="1:15" s="19" customFormat="1" ht="32" x14ac:dyDescent="0.2">
      <c r="A310" s="29" t="s">
        <v>369</v>
      </c>
      <c r="B310" s="30" t="s">
        <v>534</v>
      </c>
      <c r="C310" s="30" t="s">
        <v>168</v>
      </c>
      <c r="D310" s="166" t="s">
        <v>535</v>
      </c>
      <c r="E310" s="166"/>
      <c r="F310" s="30" t="s">
        <v>805</v>
      </c>
      <c r="G310" s="30" t="s">
        <v>73</v>
      </c>
      <c r="H310" s="30" t="s">
        <v>74</v>
      </c>
      <c r="I310" s="31" t="s">
        <v>22</v>
      </c>
      <c r="J310" s="27" t="s">
        <v>538</v>
      </c>
      <c r="K310" s="31" t="s">
        <v>30</v>
      </c>
      <c r="L310" s="31" t="s">
        <v>31</v>
      </c>
      <c r="M310" s="32">
        <v>85</v>
      </c>
      <c r="N310" s="33">
        <v>129532.48</v>
      </c>
      <c r="O310" s="171"/>
    </row>
    <row r="311" spans="1:15" s="19" customFormat="1" ht="16" x14ac:dyDescent="0.2">
      <c r="A311" s="29" t="s">
        <v>369</v>
      </c>
      <c r="B311" s="30" t="s">
        <v>534</v>
      </c>
      <c r="C311" s="30" t="s">
        <v>168</v>
      </c>
      <c r="D311" s="166" t="s">
        <v>535</v>
      </c>
      <c r="E311" s="166"/>
      <c r="F311" s="30" t="s">
        <v>805</v>
      </c>
      <c r="G311" s="30" t="s">
        <v>73</v>
      </c>
      <c r="H311" s="30" t="s">
        <v>74</v>
      </c>
      <c r="I311" s="31" t="s">
        <v>22</v>
      </c>
      <c r="J311" s="27" t="s">
        <v>91</v>
      </c>
      <c r="K311" s="31" t="s">
        <v>24</v>
      </c>
      <c r="L311" s="31" t="s">
        <v>86</v>
      </c>
      <c r="M311" s="32">
        <v>85</v>
      </c>
      <c r="N311" s="33">
        <v>152271</v>
      </c>
      <c r="O311" s="171"/>
    </row>
    <row r="312" spans="1:15" s="19" customFormat="1" ht="16" x14ac:dyDescent="0.2">
      <c r="A312" s="29" t="s">
        <v>369</v>
      </c>
      <c r="B312" s="30" t="s">
        <v>534</v>
      </c>
      <c r="C312" s="30" t="s">
        <v>168</v>
      </c>
      <c r="D312" s="167" t="s">
        <v>535</v>
      </c>
      <c r="E312" s="167"/>
      <c r="F312" s="30" t="s">
        <v>805</v>
      </c>
      <c r="G312" s="30" t="s">
        <v>73</v>
      </c>
      <c r="H312" s="30" t="s">
        <v>74</v>
      </c>
      <c r="I312" s="31" t="s">
        <v>22</v>
      </c>
      <c r="J312" s="27" t="s">
        <v>539</v>
      </c>
      <c r="K312" s="31" t="s">
        <v>20</v>
      </c>
      <c r="L312" s="31" t="s">
        <v>59</v>
      </c>
      <c r="M312" s="32">
        <v>80</v>
      </c>
      <c r="N312" s="33">
        <v>206747.55</v>
      </c>
      <c r="O312" s="171"/>
    </row>
    <row r="313" spans="1:15" s="19" customFormat="1" ht="32" x14ac:dyDescent="0.2">
      <c r="A313" s="29" t="s">
        <v>369</v>
      </c>
      <c r="B313" s="30" t="s">
        <v>542</v>
      </c>
      <c r="C313" s="30" t="s">
        <v>543</v>
      </c>
      <c r="D313" s="165" t="s">
        <v>544</v>
      </c>
      <c r="E313" s="165" t="str">
        <f>VLOOKUP(B313,Description!$A$2:$B$88,2,FALSE)</f>
        <v>The EVOLVE project addresses biodiversity preservation and sustainable development in IPA CBC regions, emphasizing digital transformation to promote green growth. By establishing Open Innovation Hubs model after European Digital Innovation Hubs (EDIHs) in Albania and Montenegro, EVOLVE supports digitalization to enhance biodiversity protection. Key outputs include creating two Biodiversity Digital Hubs, a knowledge transfer package, and best practices for SMEs and public sectors, fostering cross-border cooperation and aligning local efforts with EU sustainability goals.</v>
      </c>
      <c r="F313" s="30" t="s">
        <v>805</v>
      </c>
      <c r="G313" s="30" t="s">
        <v>73</v>
      </c>
      <c r="H313" s="30" t="s">
        <v>74</v>
      </c>
      <c r="I313" s="31" t="s">
        <v>18</v>
      </c>
      <c r="J313" s="27" t="s">
        <v>545</v>
      </c>
      <c r="K313" s="31" t="s">
        <v>24</v>
      </c>
      <c r="L313" s="31" t="s">
        <v>25</v>
      </c>
      <c r="M313" s="32">
        <v>85</v>
      </c>
      <c r="N313" s="33">
        <v>270855.59999999998</v>
      </c>
      <c r="O313" s="171">
        <f>SUMIF($C$3:$C$413,C313,$N$3:$N$413)</f>
        <v>1037322.0499999999</v>
      </c>
    </row>
    <row r="314" spans="1:15" s="19" customFormat="1" ht="48" x14ac:dyDescent="0.2">
      <c r="A314" s="29" t="s">
        <v>369</v>
      </c>
      <c r="B314" s="30" t="s">
        <v>542</v>
      </c>
      <c r="C314" s="30" t="s">
        <v>543</v>
      </c>
      <c r="D314" s="166" t="s">
        <v>544</v>
      </c>
      <c r="E314" s="166"/>
      <c r="F314" s="30" t="s">
        <v>805</v>
      </c>
      <c r="G314" s="30" t="s">
        <v>73</v>
      </c>
      <c r="H314" s="30" t="s">
        <v>74</v>
      </c>
      <c r="I314" s="31" t="s">
        <v>22</v>
      </c>
      <c r="J314" s="27" t="s">
        <v>546</v>
      </c>
      <c r="K314" s="31" t="s">
        <v>20</v>
      </c>
      <c r="L314" s="31" t="s">
        <v>50</v>
      </c>
      <c r="M314" s="32">
        <v>80</v>
      </c>
      <c r="N314" s="33">
        <v>331992.5</v>
      </c>
      <c r="O314" s="171"/>
    </row>
    <row r="315" spans="1:15" s="19" customFormat="1" ht="39.75" customHeight="1" x14ac:dyDescent="0.2">
      <c r="A315" s="29" t="s">
        <v>369</v>
      </c>
      <c r="B315" s="30" t="s">
        <v>542</v>
      </c>
      <c r="C315" s="30" t="s">
        <v>543</v>
      </c>
      <c r="D315" s="166" t="s">
        <v>544</v>
      </c>
      <c r="E315" s="166"/>
      <c r="F315" s="30" t="s">
        <v>805</v>
      </c>
      <c r="G315" s="30" t="s">
        <v>73</v>
      </c>
      <c r="H315" s="30" t="s">
        <v>74</v>
      </c>
      <c r="I315" s="31" t="s">
        <v>22</v>
      </c>
      <c r="J315" s="27" t="s">
        <v>440</v>
      </c>
      <c r="K315" s="31" t="s">
        <v>30</v>
      </c>
      <c r="L315" s="31" t="s">
        <v>31</v>
      </c>
      <c r="M315" s="32">
        <v>85</v>
      </c>
      <c r="N315" s="33">
        <v>158766.29999999999</v>
      </c>
      <c r="O315" s="171"/>
    </row>
    <row r="316" spans="1:15" s="19" customFormat="1" ht="32" x14ac:dyDescent="0.2">
      <c r="A316" s="29" t="s">
        <v>369</v>
      </c>
      <c r="B316" s="30" t="s">
        <v>542</v>
      </c>
      <c r="C316" s="30" t="s">
        <v>543</v>
      </c>
      <c r="D316" s="166" t="s">
        <v>544</v>
      </c>
      <c r="E316" s="166"/>
      <c r="F316" s="30" t="s">
        <v>805</v>
      </c>
      <c r="G316" s="30" t="s">
        <v>73</v>
      </c>
      <c r="H316" s="30" t="s">
        <v>74</v>
      </c>
      <c r="I316" s="31" t="s">
        <v>22</v>
      </c>
      <c r="J316" s="27" t="s">
        <v>427</v>
      </c>
      <c r="K316" s="31" t="s">
        <v>24</v>
      </c>
      <c r="L316" s="31" t="s">
        <v>25</v>
      </c>
      <c r="M316" s="32">
        <v>85</v>
      </c>
      <c r="N316" s="33">
        <v>80832.39</v>
      </c>
      <c r="O316" s="171"/>
    </row>
    <row r="317" spans="1:15" s="19" customFormat="1" ht="16" x14ac:dyDescent="0.2">
      <c r="A317" s="29" t="s">
        <v>369</v>
      </c>
      <c r="B317" s="30" t="s">
        <v>542</v>
      </c>
      <c r="C317" s="30" t="s">
        <v>543</v>
      </c>
      <c r="D317" s="166" t="s">
        <v>544</v>
      </c>
      <c r="E317" s="166"/>
      <c r="F317" s="30" t="s">
        <v>805</v>
      </c>
      <c r="G317" s="30" t="s">
        <v>73</v>
      </c>
      <c r="H317" s="30" t="s">
        <v>74</v>
      </c>
      <c r="I317" s="31" t="s">
        <v>22</v>
      </c>
      <c r="J317" s="27" t="s">
        <v>547</v>
      </c>
      <c r="K317" s="31" t="s">
        <v>30</v>
      </c>
      <c r="L317" s="31" t="s">
        <v>31</v>
      </c>
      <c r="M317" s="32">
        <v>85</v>
      </c>
      <c r="N317" s="33">
        <v>80740.800000000003</v>
      </c>
      <c r="O317" s="171"/>
    </row>
    <row r="318" spans="1:15" s="19" customFormat="1" ht="48" x14ac:dyDescent="0.2">
      <c r="A318" s="29" t="s">
        <v>369</v>
      </c>
      <c r="B318" s="30" t="s">
        <v>542</v>
      </c>
      <c r="C318" s="30" t="s">
        <v>543</v>
      </c>
      <c r="D318" s="167" t="s">
        <v>544</v>
      </c>
      <c r="E318" s="167"/>
      <c r="F318" s="30" t="s">
        <v>805</v>
      </c>
      <c r="G318" s="30" t="s">
        <v>73</v>
      </c>
      <c r="H318" s="30" t="s">
        <v>74</v>
      </c>
      <c r="I318" s="31" t="s">
        <v>22</v>
      </c>
      <c r="J318" s="27" t="s">
        <v>548</v>
      </c>
      <c r="K318" s="31" t="s">
        <v>20</v>
      </c>
      <c r="L318" s="31" t="s">
        <v>35</v>
      </c>
      <c r="M318" s="32">
        <v>80</v>
      </c>
      <c r="N318" s="33">
        <v>114134.46</v>
      </c>
      <c r="O318" s="171"/>
    </row>
    <row r="319" spans="1:15" s="19" customFormat="1" ht="16" hidden="1" x14ac:dyDescent="0.2">
      <c r="A319" s="29" t="s">
        <v>369</v>
      </c>
      <c r="B319" s="30" t="s">
        <v>550</v>
      </c>
      <c r="C319" s="30" t="s">
        <v>551</v>
      </c>
      <c r="D319" s="162" t="s">
        <v>552</v>
      </c>
      <c r="E319" s="162" t="str">
        <f>VLOOKUP(B319,Description!$A$2:$B$88,2,FALSE)</f>
        <v>SMART LAND 2.0 aims is to create and implement a mobility plan, supported by the development of necessary infrastructure, to improve sustainable mobility in rural areas of the South Adriatic. By leveraging data analysis, technological innovation, and digital tools, the project aims to identify local mobility behaviors, reduce car usage and emissions, and promote interconnected, multimodal transport systems.</v>
      </c>
      <c r="F319" s="30" t="s">
        <v>802</v>
      </c>
      <c r="G319" s="30" t="s">
        <v>54</v>
      </c>
      <c r="H319" s="30" t="s">
        <v>55</v>
      </c>
      <c r="I319" s="31" t="s">
        <v>18</v>
      </c>
      <c r="J319" s="27" t="s">
        <v>56</v>
      </c>
      <c r="K319" s="31" t="s">
        <v>30</v>
      </c>
      <c r="L319" s="31" t="s">
        <v>31</v>
      </c>
      <c r="M319" s="32">
        <v>85</v>
      </c>
      <c r="N319" s="33">
        <v>278793</v>
      </c>
      <c r="O319" s="171">
        <f>SUMIF($C$3:$C$413,C319,$N$3:$N$413)</f>
        <v>951343.2</v>
      </c>
    </row>
    <row r="320" spans="1:15" s="19" customFormat="1" ht="32.25" hidden="1" customHeight="1" x14ac:dyDescent="0.2">
      <c r="A320" s="29" t="s">
        <v>369</v>
      </c>
      <c r="B320" s="30" t="s">
        <v>550</v>
      </c>
      <c r="C320" s="30" t="s">
        <v>551</v>
      </c>
      <c r="D320" s="163" t="s">
        <v>552</v>
      </c>
      <c r="E320" s="163"/>
      <c r="F320" s="30" t="s">
        <v>802</v>
      </c>
      <c r="G320" s="30" t="s">
        <v>54</v>
      </c>
      <c r="H320" s="30" t="s">
        <v>55</v>
      </c>
      <c r="I320" s="31" t="s">
        <v>22</v>
      </c>
      <c r="J320" s="27" t="s">
        <v>407</v>
      </c>
      <c r="K320" s="31" t="s">
        <v>20</v>
      </c>
      <c r="L320" s="31" t="s">
        <v>21</v>
      </c>
      <c r="M320" s="32">
        <v>80</v>
      </c>
      <c r="N320" s="33">
        <v>221596.2</v>
      </c>
      <c r="O320" s="171"/>
    </row>
    <row r="321" spans="1:15" s="19" customFormat="1" ht="16" hidden="1" x14ac:dyDescent="0.2">
      <c r="A321" s="29" t="s">
        <v>369</v>
      </c>
      <c r="B321" s="30" t="s">
        <v>550</v>
      </c>
      <c r="C321" s="30" t="s">
        <v>551</v>
      </c>
      <c r="D321" s="163" t="s">
        <v>552</v>
      </c>
      <c r="E321" s="163"/>
      <c r="F321" s="30" t="s">
        <v>802</v>
      </c>
      <c r="G321" s="30" t="s">
        <v>54</v>
      </c>
      <c r="H321" s="30" t="s">
        <v>55</v>
      </c>
      <c r="I321" s="31" t="s">
        <v>22</v>
      </c>
      <c r="J321" s="27" t="s">
        <v>553</v>
      </c>
      <c r="K321" s="31" t="s">
        <v>20</v>
      </c>
      <c r="L321" s="31" t="s">
        <v>59</v>
      </c>
      <c r="M321" s="32">
        <v>80</v>
      </c>
      <c r="N321" s="33">
        <v>218295</v>
      </c>
      <c r="O321" s="171"/>
    </row>
    <row r="322" spans="1:15" s="19" customFormat="1" ht="16" hidden="1" x14ac:dyDescent="0.2">
      <c r="A322" s="29" t="s">
        <v>369</v>
      </c>
      <c r="B322" s="30" t="s">
        <v>550</v>
      </c>
      <c r="C322" s="30" t="s">
        <v>551</v>
      </c>
      <c r="D322" s="164" t="s">
        <v>552</v>
      </c>
      <c r="E322" s="164"/>
      <c r="F322" s="30" t="s">
        <v>802</v>
      </c>
      <c r="G322" s="30" t="s">
        <v>54</v>
      </c>
      <c r="H322" s="30" t="s">
        <v>55</v>
      </c>
      <c r="I322" s="31" t="s">
        <v>22</v>
      </c>
      <c r="J322" s="27" t="s">
        <v>540</v>
      </c>
      <c r="K322" s="31" t="s">
        <v>24</v>
      </c>
      <c r="L322" s="31" t="s">
        <v>61</v>
      </c>
      <c r="M322" s="32">
        <v>85</v>
      </c>
      <c r="N322" s="33">
        <v>232659</v>
      </c>
      <c r="O322" s="171"/>
    </row>
    <row r="323" spans="1:15" s="19" customFormat="1" ht="48" x14ac:dyDescent="0.2">
      <c r="A323" s="29" t="s">
        <v>369</v>
      </c>
      <c r="B323" s="30" t="s">
        <v>554</v>
      </c>
      <c r="C323" s="30" t="s">
        <v>555</v>
      </c>
      <c r="D323" s="165" t="s">
        <v>556</v>
      </c>
      <c r="E323" s="165" t="str">
        <f>VLOOKUP(B323,Description!$A$2:$B$88,2,FALSE)</f>
        <v>DecarBoats aims to reduce carbon emissions in maritime transport by transitioning small boats to electric propulsion and integrating renewable energy solutions. This shift will decrease reliance on fossil fuels, improve air quality, and contribute to the sustainable development of the South Adriatic region. The project aims to create energy-efficient and environmentally friendly maritime systems, promoting green mobility and regional cooperation.</v>
      </c>
      <c r="F323" s="30" t="s">
        <v>805</v>
      </c>
      <c r="G323" s="30" t="s">
        <v>46</v>
      </c>
      <c r="H323" s="30" t="s">
        <v>47</v>
      </c>
      <c r="I323" s="31" t="s">
        <v>18</v>
      </c>
      <c r="J323" s="27" t="s">
        <v>150</v>
      </c>
      <c r="K323" s="31" t="s">
        <v>20</v>
      </c>
      <c r="L323" s="31" t="s">
        <v>21</v>
      </c>
      <c r="M323" s="32">
        <v>80</v>
      </c>
      <c r="N323" s="33">
        <v>292135</v>
      </c>
      <c r="O323" s="171">
        <f>SUMIF($C$3:$C$413,C323,$N$3:$N$413)</f>
        <v>1139077.78</v>
      </c>
    </row>
    <row r="324" spans="1:15" s="19" customFormat="1" ht="32" x14ac:dyDescent="0.2">
      <c r="A324" s="29" t="s">
        <v>369</v>
      </c>
      <c r="B324" s="30" t="s">
        <v>554</v>
      </c>
      <c r="C324" s="30" t="s">
        <v>555</v>
      </c>
      <c r="D324" s="166" t="s">
        <v>556</v>
      </c>
      <c r="E324" s="166"/>
      <c r="F324" s="30" t="s">
        <v>805</v>
      </c>
      <c r="G324" s="30" t="s">
        <v>46</v>
      </c>
      <c r="H324" s="30" t="s">
        <v>47</v>
      </c>
      <c r="I324" s="31" t="s">
        <v>22</v>
      </c>
      <c r="J324" s="27" t="s">
        <v>557</v>
      </c>
      <c r="K324" s="31" t="s">
        <v>20</v>
      </c>
      <c r="L324" s="31" t="s">
        <v>82</v>
      </c>
      <c r="M324" s="32">
        <v>80</v>
      </c>
      <c r="N324" s="33">
        <v>214733.36</v>
      </c>
      <c r="O324" s="171"/>
    </row>
    <row r="325" spans="1:15" s="19" customFormat="1" ht="16" x14ac:dyDescent="0.2">
      <c r="A325" s="29" t="s">
        <v>369</v>
      </c>
      <c r="B325" s="30" t="s">
        <v>554</v>
      </c>
      <c r="C325" s="30" t="s">
        <v>555</v>
      </c>
      <c r="D325" s="166" t="s">
        <v>556</v>
      </c>
      <c r="E325" s="166"/>
      <c r="F325" s="30" t="s">
        <v>805</v>
      </c>
      <c r="G325" s="30" t="s">
        <v>46</v>
      </c>
      <c r="H325" s="30" t="s">
        <v>47</v>
      </c>
      <c r="I325" s="31" t="s">
        <v>22</v>
      </c>
      <c r="J325" s="27" t="s">
        <v>420</v>
      </c>
      <c r="K325" s="31" t="s">
        <v>20</v>
      </c>
      <c r="L325" s="31" t="s">
        <v>35</v>
      </c>
      <c r="M325" s="32">
        <v>80</v>
      </c>
      <c r="N325" s="33">
        <v>115311.42</v>
      </c>
      <c r="O325" s="171"/>
    </row>
    <row r="326" spans="1:15" s="19" customFormat="1" ht="32" x14ac:dyDescent="0.2">
      <c r="A326" s="29" t="s">
        <v>369</v>
      </c>
      <c r="B326" s="30" t="s">
        <v>554</v>
      </c>
      <c r="C326" s="30" t="s">
        <v>555</v>
      </c>
      <c r="D326" s="166" t="s">
        <v>556</v>
      </c>
      <c r="E326" s="166"/>
      <c r="F326" s="30" t="s">
        <v>805</v>
      </c>
      <c r="G326" s="30" t="s">
        <v>46</v>
      </c>
      <c r="H326" s="30" t="s">
        <v>47</v>
      </c>
      <c r="I326" s="31" t="s">
        <v>22</v>
      </c>
      <c r="J326" s="27" t="s">
        <v>84</v>
      </c>
      <c r="K326" s="31" t="s">
        <v>30</v>
      </c>
      <c r="L326" s="31" t="s">
        <v>31</v>
      </c>
      <c r="M326" s="32">
        <v>85</v>
      </c>
      <c r="N326" s="33">
        <v>115510</v>
      </c>
      <c r="O326" s="171"/>
    </row>
    <row r="327" spans="1:15" s="19" customFormat="1" ht="32" x14ac:dyDescent="0.2">
      <c r="A327" s="29" t="s">
        <v>369</v>
      </c>
      <c r="B327" s="30" t="s">
        <v>554</v>
      </c>
      <c r="C327" s="30" t="s">
        <v>555</v>
      </c>
      <c r="D327" s="166" t="s">
        <v>556</v>
      </c>
      <c r="E327" s="166"/>
      <c r="F327" s="30" t="s">
        <v>805</v>
      </c>
      <c r="G327" s="30" t="s">
        <v>46</v>
      </c>
      <c r="H327" s="30" t="s">
        <v>47</v>
      </c>
      <c r="I327" s="31" t="s">
        <v>22</v>
      </c>
      <c r="J327" s="27" t="s">
        <v>558</v>
      </c>
      <c r="K327" s="31" t="s">
        <v>24</v>
      </c>
      <c r="L327" s="31" t="s">
        <v>86</v>
      </c>
      <c r="M327" s="32">
        <v>85</v>
      </c>
      <c r="N327" s="33">
        <v>223350</v>
      </c>
      <c r="O327" s="171"/>
    </row>
    <row r="328" spans="1:15" s="19" customFormat="1" ht="16" x14ac:dyDescent="0.2">
      <c r="A328" s="29" t="s">
        <v>369</v>
      </c>
      <c r="B328" s="30" t="s">
        <v>554</v>
      </c>
      <c r="C328" s="30" t="s">
        <v>555</v>
      </c>
      <c r="D328" s="167" t="s">
        <v>556</v>
      </c>
      <c r="E328" s="167"/>
      <c r="F328" s="30" t="s">
        <v>805</v>
      </c>
      <c r="G328" s="30" t="s">
        <v>46</v>
      </c>
      <c r="H328" s="30" t="s">
        <v>47</v>
      </c>
      <c r="I328" s="31" t="s">
        <v>22</v>
      </c>
      <c r="J328" s="27" t="s">
        <v>549</v>
      </c>
      <c r="K328" s="31" t="s">
        <v>30</v>
      </c>
      <c r="L328" s="31" t="s">
        <v>31</v>
      </c>
      <c r="M328" s="32">
        <v>85</v>
      </c>
      <c r="N328" s="33">
        <v>178038</v>
      </c>
      <c r="O328" s="171"/>
    </row>
    <row r="329" spans="1:15" s="19" customFormat="1" ht="32" hidden="1" x14ac:dyDescent="0.2">
      <c r="A329" s="29" t="s">
        <v>369</v>
      </c>
      <c r="B329" s="30" t="s">
        <v>559</v>
      </c>
      <c r="C329" s="30" t="s">
        <v>560</v>
      </c>
      <c r="D329" s="162" t="s">
        <v>561</v>
      </c>
      <c r="E329" s="162" t="str">
        <f>VLOOKUP(B329,Description!$A$2:$B$88,2,FALSE)</f>
        <v>Co4Co will prioritise connectivity by enhancing WBTC South Adriatic Area access to Core TEN-T before 2030 and securing SAA connectivity EU policy alignment. Puglia and Molise expertise with the Recovery and Resilience Facility will be shared with candidate countries to establish a supportive ecosystem for future access of Candidate Countries to Cohesion Policy instruments.</v>
      </c>
      <c r="F329" s="30" t="s">
        <v>802</v>
      </c>
      <c r="G329" s="30" t="s">
        <v>54</v>
      </c>
      <c r="H329" s="30" t="s">
        <v>55</v>
      </c>
      <c r="I329" s="31" t="s">
        <v>18</v>
      </c>
      <c r="J329" s="27" t="s">
        <v>441</v>
      </c>
      <c r="K329" s="31" t="s">
        <v>24</v>
      </c>
      <c r="L329" s="31" t="s">
        <v>25</v>
      </c>
      <c r="M329" s="32">
        <v>85</v>
      </c>
      <c r="N329" s="33">
        <v>423434.7</v>
      </c>
      <c r="O329" s="171">
        <f>SUMIF($C$3:$C$413,C329,$N$3:$N$413)</f>
        <v>1079327.7</v>
      </c>
    </row>
    <row r="330" spans="1:15" s="19" customFormat="1" ht="16" hidden="1" x14ac:dyDescent="0.2">
      <c r="A330" s="29" t="s">
        <v>369</v>
      </c>
      <c r="B330" s="30" t="s">
        <v>559</v>
      </c>
      <c r="C330" s="30" t="s">
        <v>560</v>
      </c>
      <c r="D330" s="163" t="s">
        <v>561</v>
      </c>
      <c r="E330" s="163"/>
      <c r="F330" s="30" t="s">
        <v>802</v>
      </c>
      <c r="G330" s="30" t="s">
        <v>54</v>
      </c>
      <c r="H330" s="30" t="s">
        <v>55</v>
      </c>
      <c r="I330" s="31" t="s">
        <v>22</v>
      </c>
      <c r="J330" s="27" t="s">
        <v>562</v>
      </c>
      <c r="K330" s="31" t="s">
        <v>24</v>
      </c>
      <c r="L330" s="31" t="s">
        <v>86</v>
      </c>
      <c r="M330" s="32">
        <v>85</v>
      </c>
      <c r="N330" s="33">
        <v>98280</v>
      </c>
      <c r="O330" s="171"/>
    </row>
    <row r="331" spans="1:15" s="19" customFormat="1" ht="96" hidden="1" x14ac:dyDescent="0.2">
      <c r="A331" s="29" t="s">
        <v>369</v>
      </c>
      <c r="B331" s="30" t="s">
        <v>559</v>
      </c>
      <c r="C331" s="30" t="s">
        <v>560</v>
      </c>
      <c r="D331" s="163" t="s">
        <v>561</v>
      </c>
      <c r="E331" s="163"/>
      <c r="F331" s="30" t="s">
        <v>802</v>
      </c>
      <c r="G331" s="30" t="s">
        <v>54</v>
      </c>
      <c r="H331" s="30" t="s">
        <v>55</v>
      </c>
      <c r="I331" s="31" t="s">
        <v>22</v>
      </c>
      <c r="J331" s="27" t="s">
        <v>563</v>
      </c>
      <c r="K331" s="31" t="s">
        <v>20</v>
      </c>
      <c r="L331" s="31" t="s">
        <v>67</v>
      </c>
      <c r="M331" s="32">
        <v>80</v>
      </c>
      <c r="N331" s="33">
        <v>290241</v>
      </c>
      <c r="O331" s="171"/>
    </row>
    <row r="332" spans="1:15" s="19" customFormat="1" ht="16" hidden="1" x14ac:dyDescent="0.2">
      <c r="A332" s="29" t="s">
        <v>369</v>
      </c>
      <c r="B332" s="30" t="s">
        <v>559</v>
      </c>
      <c r="C332" s="30" t="s">
        <v>560</v>
      </c>
      <c r="D332" s="163" t="s">
        <v>561</v>
      </c>
      <c r="E332" s="163"/>
      <c r="F332" s="30" t="s">
        <v>802</v>
      </c>
      <c r="G332" s="30" t="s">
        <v>54</v>
      </c>
      <c r="H332" s="30" t="s">
        <v>55</v>
      </c>
      <c r="I332" s="31" t="s">
        <v>22</v>
      </c>
      <c r="J332" s="27" t="s">
        <v>279</v>
      </c>
      <c r="K332" s="31" t="s">
        <v>20</v>
      </c>
      <c r="L332" s="31" t="s">
        <v>35</v>
      </c>
      <c r="M332" s="32">
        <v>80</v>
      </c>
      <c r="N332" s="33">
        <v>144963</v>
      </c>
      <c r="O332" s="171"/>
    </row>
    <row r="333" spans="1:15" s="19" customFormat="1" ht="32" hidden="1" x14ac:dyDescent="0.2">
      <c r="A333" s="29" t="s">
        <v>369</v>
      </c>
      <c r="B333" s="30" t="s">
        <v>559</v>
      </c>
      <c r="C333" s="30" t="s">
        <v>560</v>
      </c>
      <c r="D333" s="164" t="s">
        <v>561</v>
      </c>
      <c r="E333" s="164"/>
      <c r="F333" s="30" t="s">
        <v>802</v>
      </c>
      <c r="G333" s="30" t="s">
        <v>54</v>
      </c>
      <c r="H333" s="30" t="s">
        <v>55</v>
      </c>
      <c r="I333" s="31" t="s">
        <v>22</v>
      </c>
      <c r="J333" s="27" t="s">
        <v>564</v>
      </c>
      <c r="K333" s="31" t="s">
        <v>30</v>
      </c>
      <c r="L333" s="31" t="s">
        <v>31</v>
      </c>
      <c r="M333" s="32">
        <v>85</v>
      </c>
      <c r="N333" s="33">
        <v>122409</v>
      </c>
      <c r="O333" s="171"/>
    </row>
    <row r="334" spans="1:15" s="19" customFormat="1" ht="32" hidden="1" x14ac:dyDescent="0.2">
      <c r="A334" s="29" t="s">
        <v>369</v>
      </c>
      <c r="B334" s="30" t="s">
        <v>565</v>
      </c>
      <c r="C334" s="30" t="s">
        <v>566</v>
      </c>
      <c r="D334" s="165" t="s">
        <v>824</v>
      </c>
      <c r="E334" s="165" t="str">
        <f>VLOOKUP(B334,Description!$A$2:$B$88,2,FALSE)</f>
        <v>The overall objective of the SECURE PORTS project is to enhance the cyber and physical security of small ports in the Adriatic region by implementing advanced technological solutions and practices. This includes real-time threat monitoring, improved asset management and the creation of a unified security framework. The project aims to reduce vulnerabilities, deter criminal activities, and foster cross-border collaboration for a safer SA maritime environment.</v>
      </c>
      <c r="F334" s="30" t="s">
        <v>802</v>
      </c>
      <c r="G334" s="30" t="s">
        <v>54</v>
      </c>
      <c r="H334" s="30" t="s">
        <v>55</v>
      </c>
      <c r="I334" s="31" t="s">
        <v>18</v>
      </c>
      <c r="J334" s="27" t="s">
        <v>557</v>
      </c>
      <c r="K334" s="31" t="s">
        <v>20</v>
      </c>
      <c r="L334" s="31" t="s">
        <v>82</v>
      </c>
      <c r="M334" s="32">
        <v>80</v>
      </c>
      <c r="N334" s="33">
        <v>357617.91999999998</v>
      </c>
      <c r="O334" s="171">
        <f>SUMIF($C$3:$C$413,C334,$N$3:$N$413)</f>
        <v>1094417.81</v>
      </c>
    </row>
    <row r="335" spans="1:15" s="19" customFormat="1" ht="48" hidden="1" x14ac:dyDescent="0.2">
      <c r="A335" s="29" t="s">
        <v>369</v>
      </c>
      <c r="B335" s="30" t="s">
        <v>565</v>
      </c>
      <c r="C335" s="30" t="s">
        <v>566</v>
      </c>
      <c r="D335" s="166" t="s">
        <v>567</v>
      </c>
      <c r="E335" s="166"/>
      <c r="F335" s="30" t="s">
        <v>802</v>
      </c>
      <c r="G335" s="30" t="s">
        <v>54</v>
      </c>
      <c r="H335" s="30" t="s">
        <v>55</v>
      </c>
      <c r="I335" s="31" t="s">
        <v>22</v>
      </c>
      <c r="J335" s="27" t="s">
        <v>150</v>
      </c>
      <c r="K335" s="31" t="s">
        <v>20</v>
      </c>
      <c r="L335" s="31" t="s">
        <v>21</v>
      </c>
      <c r="M335" s="32">
        <v>80</v>
      </c>
      <c r="N335" s="33">
        <v>291690</v>
      </c>
      <c r="O335" s="171"/>
    </row>
    <row r="336" spans="1:15" s="19" customFormat="1" ht="16" hidden="1" x14ac:dyDescent="0.2">
      <c r="A336" s="29" t="s">
        <v>369</v>
      </c>
      <c r="B336" s="30" t="s">
        <v>565</v>
      </c>
      <c r="C336" s="30" t="s">
        <v>566</v>
      </c>
      <c r="D336" s="166" t="s">
        <v>567</v>
      </c>
      <c r="E336" s="166"/>
      <c r="F336" s="30" t="s">
        <v>802</v>
      </c>
      <c r="G336" s="30" t="s">
        <v>54</v>
      </c>
      <c r="H336" s="30" t="s">
        <v>55</v>
      </c>
      <c r="I336" s="31" t="s">
        <v>22</v>
      </c>
      <c r="J336" s="27" t="s">
        <v>568</v>
      </c>
      <c r="K336" s="31" t="s">
        <v>20</v>
      </c>
      <c r="L336" s="31" t="s">
        <v>21</v>
      </c>
      <c r="M336" s="32">
        <v>80</v>
      </c>
      <c r="N336" s="33">
        <v>103340.16</v>
      </c>
      <c r="O336" s="171"/>
    </row>
    <row r="337" spans="1:15" s="19" customFormat="1" ht="32" hidden="1" x14ac:dyDescent="0.2">
      <c r="A337" s="29" t="s">
        <v>369</v>
      </c>
      <c r="B337" s="30" t="s">
        <v>565</v>
      </c>
      <c r="C337" s="30" t="s">
        <v>566</v>
      </c>
      <c r="D337" s="166" t="s">
        <v>567</v>
      </c>
      <c r="E337" s="166"/>
      <c r="F337" s="30" t="s">
        <v>802</v>
      </c>
      <c r="G337" s="30" t="s">
        <v>54</v>
      </c>
      <c r="H337" s="30" t="s">
        <v>55</v>
      </c>
      <c r="I337" s="31" t="s">
        <v>22</v>
      </c>
      <c r="J337" s="27" t="s">
        <v>569</v>
      </c>
      <c r="K337" s="31" t="s">
        <v>20</v>
      </c>
      <c r="L337" s="31" t="s">
        <v>35</v>
      </c>
      <c r="M337" s="32">
        <v>80</v>
      </c>
      <c r="N337" s="33">
        <v>108039.73</v>
      </c>
      <c r="O337" s="171"/>
    </row>
    <row r="338" spans="1:15" s="19" customFormat="1" ht="16" hidden="1" x14ac:dyDescent="0.2">
      <c r="A338" s="29" t="s">
        <v>369</v>
      </c>
      <c r="B338" s="30" t="s">
        <v>565</v>
      </c>
      <c r="C338" s="30" t="s">
        <v>566</v>
      </c>
      <c r="D338" s="166" t="s">
        <v>567</v>
      </c>
      <c r="E338" s="166"/>
      <c r="F338" s="30" t="s">
        <v>802</v>
      </c>
      <c r="G338" s="30" t="s">
        <v>54</v>
      </c>
      <c r="H338" s="30" t="s">
        <v>55</v>
      </c>
      <c r="I338" s="31" t="s">
        <v>22</v>
      </c>
      <c r="J338" s="27" t="s">
        <v>169</v>
      </c>
      <c r="K338" s="31" t="s">
        <v>30</v>
      </c>
      <c r="L338" s="31" t="s">
        <v>31</v>
      </c>
      <c r="M338" s="32">
        <v>85</v>
      </c>
      <c r="N338" s="33">
        <v>133560</v>
      </c>
      <c r="O338" s="171"/>
    </row>
    <row r="339" spans="1:15" s="19" customFormat="1" ht="16" hidden="1" x14ac:dyDescent="0.2">
      <c r="A339" s="29" t="s">
        <v>369</v>
      </c>
      <c r="B339" s="30" t="s">
        <v>565</v>
      </c>
      <c r="C339" s="30" t="s">
        <v>566</v>
      </c>
      <c r="D339" s="167" t="s">
        <v>567</v>
      </c>
      <c r="E339" s="167"/>
      <c r="F339" s="30" t="s">
        <v>802</v>
      </c>
      <c r="G339" s="30" t="s">
        <v>54</v>
      </c>
      <c r="H339" s="30" t="s">
        <v>55</v>
      </c>
      <c r="I339" s="31" t="s">
        <v>22</v>
      </c>
      <c r="J339" s="27" t="s">
        <v>570</v>
      </c>
      <c r="K339" s="31" t="s">
        <v>24</v>
      </c>
      <c r="L339" s="31" t="s">
        <v>25</v>
      </c>
      <c r="M339" s="32">
        <v>85</v>
      </c>
      <c r="N339" s="33">
        <v>100170</v>
      </c>
      <c r="O339" s="171"/>
    </row>
    <row r="340" spans="1:15" s="19" customFormat="1" ht="16" hidden="1" x14ac:dyDescent="0.2">
      <c r="A340" s="29" t="s">
        <v>369</v>
      </c>
      <c r="B340" s="30" t="s">
        <v>571</v>
      </c>
      <c r="C340" s="30" t="s">
        <v>572</v>
      </c>
      <c r="D340" s="165" t="s">
        <v>573</v>
      </c>
      <c r="E340" s="165" t="str">
        <f>VLOOKUP(B340,Description!$A$2:$B$88,2,FALSE)</f>
        <v xml:space="preserve">AI EDU SEA project aims to promote a new form of ocean literacy in the coastal areas of the Adriatic-Ionian region by integrating generative artificial intelligence and human-centered technological approaches, through creative and interdisciplinary cross border educational paths for students and teachers. By the end, selected schools across Albania, Montenegro and Italy, will be empowered on new teaching methodologies, improving marine science knowledge too. </v>
      </c>
      <c r="F340" s="30" t="s">
        <v>803</v>
      </c>
      <c r="G340" s="30" t="s">
        <v>36</v>
      </c>
      <c r="H340" s="30" t="s">
        <v>37</v>
      </c>
      <c r="I340" s="31" t="s">
        <v>18</v>
      </c>
      <c r="J340" s="27" t="s">
        <v>269</v>
      </c>
      <c r="K340" s="31" t="s">
        <v>20</v>
      </c>
      <c r="L340" s="31" t="s">
        <v>82</v>
      </c>
      <c r="M340" s="32">
        <v>80</v>
      </c>
      <c r="N340" s="33">
        <v>200969.1</v>
      </c>
      <c r="O340" s="171">
        <f>SUMIF($C$3:$C$413,C340,$N$3:$N$413)</f>
        <v>809433.3</v>
      </c>
    </row>
    <row r="341" spans="1:15" s="19" customFormat="1" ht="26.25" hidden="1" customHeight="1" x14ac:dyDescent="0.2">
      <c r="A341" s="29" t="s">
        <v>369</v>
      </c>
      <c r="B341" s="30" t="s">
        <v>571</v>
      </c>
      <c r="C341" s="30" t="s">
        <v>572</v>
      </c>
      <c r="D341" s="166" t="s">
        <v>573</v>
      </c>
      <c r="E341" s="166"/>
      <c r="F341" s="30" t="s">
        <v>803</v>
      </c>
      <c r="G341" s="30" t="s">
        <v>36</v>
      </c>
      <c r="H341" s="30" t="s">
        <v>37</v>
      </c>
      <c r="I341" s="31" t="s">
        <v>22</v>
      </c>
      <c r="J341" s="27" t="s">
        <v>434</v>
      </c>
      <c r="K341" s="31" t="s">
        <v>20</v>
      </c>
      <c r="L341" s="31" t="s">
        <v>435</v>
      </c>
      <c r="M341" s="32">
        <v>80</v>
      </c>
      <c r="N341" s="33">
        <v>170656.2</v>
      </c>
      <c r="O341" s="171"/>
    </row>
    <row r="342" spans="1:15" s="19" customFormat="1" ht="16" hidden="1" x14ac:dyDescent="0.2">
      <c r="A342" s="29" t="s">
        <v>369</v>
      </c>
      <c r="B342" s="30" t="s">
        <v>571</v>
      </c>
      <c r="C342" s="30" t="s">
        <v>572</v>
      </c>
      <c r="D342" s="166" t="s">
        <v>573</v>
      </c>
      <c r="E342" s="166"/>
      <c r="F342" s="30" t="s">
        <v>803</v>
      </c>
      <c r="G342" s="30" t="s">
        <v>36</v>
      </c>
      <c r="H342" s="30" t="s">
        <v>37</v>
      </c>
      <c r="I342" s="31" t="s">
        <v>22</v>
      </c>
      <c r="J342" s="27" t="s">
        <v>574</v>
      </c>
      <c r="K342" s="31" t="s">
        <v>24</v>
      </c>
      <c r="L342" s="31" t="s">
        <v>25</v>
      </c>
      <c r="M342" s="32">
        <v>85</v>
      </c>
      <c r="N342" s="33">
        <v>114597</v>
      </c>
      <c r="O342" s="171"/>
    </row>
    <row r="343" spans="1:15" s="19" customFormat="1" ht="16" hidden="1" x14ac:dyDescent="0.2">
      <c r="A343" s="29" t="s">
        <v>369</v>
      </c>
      <c r="B343" s="30" t="s">
        <v>571</v>
      </c>
      <c r="C343" s="30" t="s">
        <v>572</v>
      </c>
      <c r="D343" s="166" t="s">
        <v>573</v>
      </c>
      <c r="E343" s="166"/>
      <c r="F343" s="30" t="s">
        <v>803</v>
      </c>
      <c r="G343" s="30" t="s">
        <v>36</v>
      </c>
      <c r="H343" s="30" t="s">
        <v>37</v>
      </c>
      <c r="I343" s="31" t="s">
        <v>22</v>
      </c>
      <c r="J343" s="27" t="s">
        <v>454</v>
      </c>
      <c r="K343" s="31" t="s">
        <v>30</v>
      </c>
      <c r="L343" s="31" t="s">
        <v>31</v>
      </c>
      <c r="M343" s="32">
        <v>85</v>
      </c>
      <c r="N343" s="33">
        <v>148617</v>
      </c>
      <c r="O343" s="171"/>
    </row>
    <row r="344" spans="1:15" s="19" customFormat="1" ht="48" hidden="1" x14ac:dyDescent="0.2">
      <c r="A344" s="29" t="s">
        <v>369</v>
      </c>
      <c r="B344" s="30" t="s">
        <v>571</v>
      </c>
      <c r="C344" s="30" t="s">
        <v>572</v>
      </c>
      <c r="D344" s="166" t="s">
        <v>573</v>
      </c>
      <c r="E344" s="166"/>
      <c r="F344" s="30" t="s">
        <v>803</v>
      </c>
      <c r="G344" s="30" t="s">
        <v>36</v>
      </c>
      <c r="H344" s="30" t="s">
        <v>37</v>
      </c>
      <c r="I344" s="31" t="s">
        <v>22</v>
      </c>
      <c r="J344" s="27" t="s">
        <v>436</v>
      </c>
      <c r="K344" s="31" t="s">
        <v>20</v>
      </c>
      <c r="L344" s="31" t="s">
        <v>153</v>
      </c>
      <c r="M344" s="32">
        <v>80</v>
      </c>
      <c r="N344" s="33">
        <v>128100</v>
      </c>
      <c r="O344" s="171"/>
    </row>
    <row r="345" spans="1:15" s="19" customFormat="1" ht="32" hidden="1" x14ac:dyDescent="0.2">
      <c r="A345" s="29" t="s">
        <v>369</v>
      </c>
      <c r="B345" s="30" t="s">
        <v>571</v>
      </c>
      <c r="C345" s="30" t="s">
        <v>572</v>
      </c>
      <c r="D345" s="167" t="s">
        <v>573</v>
      </c>
      <c r="E345" s="167"/>
      <c r="F345" s="30" t="s">
        <v>803</v>
      </c>
      <c r="G345" s="30" t="s">
        <v>36</v>
      </c>
      <c r="H345" s="30" t="s">
        <v>37</v>
      </c>
      <c r="I345" s="31" t="s">
        <v>22</v>
      </c>
      <c r="J345" s="27" t="s">
        <v>575</v>
      </c>
      <c r="K345" s="31" t="s">
        <v>24</v>
      </c>
      <c r="L345" s="31" t="s">
        <v>25</v>
      </c>
      <c r="M345" s="32">
        <v>85</v>
      </c>
      <c r="N345" s="33">
        <v>46494</v>
      </c>
      <c r="O345" s="171"/>
    </row>
    <row r="346" spans="1:15" s="19" customFormat="1" ht="48" hidden="1" x14ac:dyDescent="0.2">
      <c r="A346" s="29" t="s">
        <v>369</v>
      </c>
      <c r="B346" s="30" t="s">
        <v>576</v>
      </c>
      <c r="C346" s="30" t="s">
        <v>577</v>
      </c>
      <c r="D346" s="165" t="s">
        <v>578</v>
      </c>
      <c r="E346" s="165" t="str">
        <f>VLOOKUP(B346,Description!$A$2:$B$88,2,FALSE)</f>
        <v>The ASCEND project addresses the challenge of limited innovation and sustainability among SMEs of the Adventure Tourism (AT) sector in the South Adriatic region. AT, which includes outdoor activities such as hiking, kayaking, biking, snorkeling, and other physically engaging experiences that connect with nature, is a rapidly growing market projected to experience significant expansion in the coming years. Despite the region’s potential, SMEs face obstacles such as lack of funding, underdeveloped destinations, and limited cross-border cooperation.</v>
      </c>
      <c r="F346" s="30" t="s">
        <v>804</v>
      </c>
      <c r="G346" s="30" t="s">
        <v>38</v>
      </c>
      <c r="H346" s="30" t="s">
        <v>39</v>
      </c>
      <c r="I346" s="31" t="s">
        <v>18</v>
      </c>
      <c r="J346" s="27" t="s">
        <v>579</v>
      </c>
      <c r="K346" s="31" t="s">
        <v>20</v>
      </c>
      <c r="L346" s="31" t="s">
        <v>50</v>
      </c>
      <c r="M346" s="32">
        <v>80</v>
      </c>
      <c r="N346" s="33">
        <v>237130.37</v>
      </c>
      <c r="O346" s="171">
        <f>SUMIF($C$3:$C$413,C346,$N$3:$N$413)</f>
        <v>1008502.4999999999</v>
      </c>
    </row>
    <row r="347" spans="1:15" s="19" customFormat="1" ht="32" hidden="1" x14ac:dyDescent="0.2">
      <c r="A347" s="29" t="s">
        <v>369</v>
      </c>
      <c r="B347" s="30" t="s">
        <v>576</v>
      </c>
      <c r="C347" s="30" t="s">
        <v>577</v>
      </c>
      <c r="D347" s="166" t="s">
        <v>578</v>
      </c>
      <c r="E347" s="166"/>
      <c r="F347" s="30" t="s">
        <v>804</v>
      </c>
      <c r="G347" s="30" t="s">
        <v>38</v>
      </c>
      <c r="H347" s="30" t="s">
        <v>39</v>
      </c>
      <c r="I347" s="31" t="s">
        <v>22</v>
      </c>
      <c r="J347" s="27" t="s">
        <v>359</v>
      </c>
      <c r="K347" s="31" t="s">
        <v>30</v>
      </c>
      <c r="L347" s="31" t="s">
        <v>31</v>
      </c>
      <c r="M347" s="32">
        <v>85</v>
      </c>
      <c r="N347" s="33">
        <v>235191.6</v>
      </c>
      <c r="O347" s="171"/>
    </row>
    <row r="348" spans="1:15" s="19" customFormat="1" ht="24" hidden="1" customHeight="1" x14ac:dyDescent="0.2">
      <c r="A348" s="29" t="s">
        <v>369</v>
      </c>
      <c r="B348" s="30" t="s">
        <v>576</v>
      </c>
      <c r="C348" s="30" t="s">
        <v>577</v>
      </c>
      <c r="D348" s="166" t="s">
        <v>578</v>
      </c>
      <c r="E348" s="166"/>
      <c r="F348" s="30" t="s">
        <v>804</v>
      </c>
      <c r="G348" s="30" t="s">
        <v>38</v>
      </c>
      <c r="H348" s="30" t="s">
        <v>39</v>
      </c>
      <c r="I348" s="31" t="s">
        <v>22</v>
      </c>
      <c r="J348" s="27" t="s">
        <v>357</v>
      </c>
      <c r="K348" s="31" t="s">
        <v>24</v>
      </c>
      <c r="L348" s="31" t="s">
        <v>25</v>
      </c>
      <c r="M348" s="32">
        <v>85</v>
      </c>
      <c r="N348" s="33">
        <v>231817.94</v>
      </c>
      <c r="O348" s="171"/>
    </row>
    <row r="349" spans="1:15" s="19" customFormat="1" ht="32" hidden="1" x14ac:dyDescent="0.2">
      <c r="A349" s="29" t="s">
        <v>369</v>
      </c>
      <c r="B349" s="30" t="s">
        <v>576</v>
      </c>
      <c r="C349" s="30" t="s">
        <v>577</v>
      </c>
      <c r="D349" s="166" t="s">
        <v>578</v>
      </c>
      <c r="E349" s="166"/>
      <c r="F349" s="30" t="s">
        <v>804</v>
      </c>
      <c r="G349" s="30" t="s">
        <v>38</v>
      </c>
      <c r="H349" s="30" t="s">
        <v>39</v>
      </c>
      <c r="I349" s="31" t="s">
        <v>22</v>
      </c>
      <c r="J349" s="27" t="s">
        <v>580</v>
      </c>
      <c r="K349" s="31" t="s">
        <v>20</v>
      </c>
      <c r="L349" s="31" t="s">
        <v>35</v>
      </c>
      <c r="M349" s="32">
        <v>80</v>
      </c>
      <c r="N349" s="33">
        <v>95854.45</v>
      </c>
      <c r="O349" s="171"/>
    </row>
    <row r="350" spans="1:15" s="19" customFormat="1" ht="32" hidden="1" x14ac:dyDescent="0.2">
      <c r="A350" s="29" t="s">
        <v>369</v>
      </c>
      <c r="B350" s="30" t="s">
        <v>576</v>
      </c>
      <c r="C350" s="30" t="s">
        <v>577</v>
      </c>
      <c r="D350" s="166" t="s">
        <v>578</v>
      </c>
      <c r="E350" s="166"/>
      <c r="F350" s="30" t="s">
        <v>804</v>
      </c>
      <c r="G350" s="30" t="s">
        <v>38</v>
      </c>
      <c r="H350" s="30" t="s">
        <v>39</v>
      </c>
      <c r="I350" s="31" t="s">
        <v>22</v>
      </c>
      <c r="J350" s="27" t="s">
        <v>581</v>
      </c>
      <c r="K350" s="31" t="s">
        <v>20</v>
      </c>
      <c r="L350" s="31" t="s">
        <v>21</v>
      </c>
      <c r="M350" s="32">
        <v>80</v>
      </c>
      <c r="N350" s="33">
        <v>102771.78</v>
      </c>
      <c r="O350" s="171"/>
    </row>
    <row r="351" spans="1:15" s="19" customFormat="1" ht="25.5" hidden="1" customHeight="1" x14ac:dyDescent="0.2">
      <c r="A351" s="29" t="s">
        <v>369</v>
      </c>
      <c r="B351" s="30" t="s">
        <v>576</v>
      </c>
      <c r="C351" s="30" t="s">
        <v>577</v>
      </c>
      <c r="D351" s="167" t="s">
        <v>578</v>
      </c>
      <c r="E351" s="167"/>
      <c r="F351" s="30" t="s">
        <v>804</v>
      </c>
      <c r="G351" s="30" t="s">
        <v>38</v>
      </c>
      <c r="H351" s="30" t="s">
        <v>39</v>
      </c>
      <c r="I351" s="31" t="s">
        <v>22</v>
      </c>
      <c r="J351" s="27" t="s">
        <v>582</v>
      </c>
      <c r="K351" s="31" t="s">
        <v>20</v>
      </c>
      <c r="L351" s="31" t="s">
        <v>87</v>
      </c>
      <c r="M351" s="32">
        <v>80</v>
      </c>
      <c r="N351" s="33">
        <v>105736.36</v>
      </c>
      <c r="O351" s="171"/>
    </row>
    <row r="352" spans="1:15" s="19" customFormat="1" ht="32" hidden="1" x14ac:dyDescent="0.2">
      <c r="A352" s="29" t="s">
        <v>369</v>
      </c>
      <c r="B352" s="30" t="s">
        <v>583</v>
      </c>
      <c r="C352" s="30" t="s">
        <v>584</v>
      </c>
      <c r="D352" s="165" t="s">
        <v>585</v>
      </c>
      <c r="E352" s="165" t="str">
        <f>VLOOKUP(B352,Description!$A$2:$B$88,2,FALSE)</f>
        <v>The BRESTAT project aims to harmonise business statistics across Italy, Albania, and Montenegro to improve data quality and accessibility. By aligning with EU standards, it supports SMEs, enhances public policy, and strengthens cross-border economic integration. This unified approach boosts regional competitiveness and fosters informed decision-making, contributing to a more integrated South Adriatic economy.</v>
      </c>
      <c r="F352" s="30" t="s">
        <v>804</v>
      </c>
      <c r="G352" s="30" t="s">
        <v>38</v>
      </c>
      <c r="H352" s="30" t="s">
        <v>39</v>
      </c>
      <c r="I352" s="31" t="s">
        <v>18</v>
      </c>
      <c r="J352" s="27" t="s">
        <v>218</v>
      </c>
      <c r="K352" s="31" t="s">
        <v>24</v>
      </c>
      <c r="L352" s="31" t="s">
        <v>25</v>
      </c>
      <c r="M352" s="32">
        <v>85</v>
      </c>
      <c r="N352" s="33">
        <v>215945</v>
      </c>
      <c r="O352" s="171">
        <f>SUMIF($C$3:$C$413,C352,$N$3:$N$413)</f>
        <v>1070946.3999999999</v>
      </c>
    </row>
    <row r="353" spans="1:15" s="19" customFormat="1" ht="64" hidden="1" x14ac:dyDescent="0.2">
      <c r="A353" s="29" t="s">
        <v>369</v>
      </c>
      <c r="B353" s="30" t="s">
        <v>583</v>
      </c>
      <c r="C353" s="30" t="s">
        <v>584</v>
      </c>
      <c r="D353" s="166" t="s">
        <v>585</v>
      </c>
      <c r="E353" s="166"/>
      <c r="F353" s="30" t="s">
        <v>804</v>
      </c>
      <c r="G353" s="30" t="s">
        <v>38</v>
      </c>
      <c r="H353" s="30" t="s">
        <v>39</v>
      </c>
      <c r="I353" s="31" t="s">
        <v>22</v>
      </c>
      <c r="J353" s="27" t="s">
        <v>586</v>
      </c>
      <c r="K353" s="31" t="s">
        <v>20</v>
      </c>
      <c r="L353" s="31" t="s">
        <v>67</v>
      </c>
      <c r="M353" s="32">
        <v>80</v>
      </c>
      <c r="N353" s="33">
        <v>267974.40000000002</v>
      </c>
      <c r="O353" s="171"/>
    </row>
    <row r="354" spans="1:15" s="19" customFormat="1" ht="16" hidden="1" x14ac:dyDescent="0.2">
      <c r="A354" s="29" t="s">
        <v>369</v>
      </c>
      <c r="B354" s="30" t="s">
        <v>583</v>
      </c>
      <c r="C354" s="30" t="s">
        <v>584</v>
      </c>
      <c r="D354" s="166" t="s">
        <v>585</v>
      </c>
      <c r="E354" s="166"/>
      <c r="F354" s="30" t="s">
        <v>804</v>
      </c>
      <c r="G354" s="30" t="s">
        <v>38</v>
      </c>
      <c r="H354" s="30" t="s">
        <v>39</v>
      </c>
      <c r="I354" s="31" t="s">
        <v>22</v>
      </c>
      <c r="J354" s="27" t="s">
        <v>171</v>
      </c>
      <c r="K354" s="31" t="s">
        <v>30</v>
      </c>
      <c r="L354" s="31" t="s">
        <v>31</v>
      </c>
      <c r="M354" s="32">
        <v>85</v>
      </c>
      <c r="N354" s="33">
        <v>168900</v>
      </c>
      <c r="O354" s="171"/>
    </row>
    <row r="355" spans="1:15" s="19" customFormat="1" ht="32" hidden="1" x14ac:dyDescent="0.2">
      <c r="A355" s="29" t="s">
        <v>369</v>
      </c>
      <c r="B355" s="30" t="s">
        <v>583</v>
      </c>
      <c r="C355" s="30" t="s">
        <v>584</v>
      </c>
      <c r="D355" s="166" t="s">
        <v>585</v>
      </c>
      <c r="E355" s="166"/>
      <c r="F355" s="30" t="s">
        <v>804</v>
      </c>
      <c r="G355" s="30" t="s">
        <v>38</v>
      </c>
      <c r="H355" s="30" t="s">
        <v>39</v>
      </c>
      <c r="I355" s="31" t="s">
        <v>22</v>
      </c>
      <c r="J355" s="27" t="s">
        <v>587</v>
      </c>
      <c r="K355" s="31" t="s">
        <v>20</v>
      </c>
      <c r="L355" s="31" t="s">
        <v>67</v>
      </c>
      <c r="M355" s="32">
        <v>80</v>
      </c>
      <c r="N355" s="33">
        <v>169167</v>
      </c>
      <c r="O355" s="171"/>
    </row>
    <row r="356" spans="1:15" s="19" customFormat="1" ht="16" hidden="1" x14ac:dyDescent="0.2">
      <c r="A356" s="29" t="s">
        <v>369</v>
      </c>
      <c r="B356" s="30" t="s">
        <v>583</v>
      </c>
      <c r="C356" s="30" t="s">
        <v>584</v>
      </c>
      <c r="D356" s="166" t="s">
        <v>585</v>
      </c>
      <c r="E356" s="166"/>
      <c r="F356" s="30" t="s">
        <v>804</v>
      </c>
      <c r="G356" s="30" t="s">
        <v>38</v>
      </c>
      <c r="H356" s="30" t="s">
        <v>39</v>
      </c>
      <c r="I356" s="31" t="s">
        <v>22</v>
      </c>
      <c r="J356" s="27" t="s">
        <v>588</v>
      </c>
      <c r="K356" s="31" t="s">
        <v>24</v>
      </c>
      <c r="L356" s="31" t="s">
        <v>25</v>
      </c>
      <c r="M356" s="32">
        <v>85</v>
      </c>
      <c r="N356" s="33">
        <v>124475</v>
      </c>
      <c r="O356" s="171"/>
    </row>
    <row r="357" spans="1:15" s="19" customFormat="1" ht="16" hidden="1" x14ac:dyDescent="0.2">
      <c r="A357" s="29" t="s">
        <v>369</v>
      </c>
      <c r="B357" s="30" t="s">
        <v>583</v>
      </c>
      <c r="C357" s="30" t="s">
        <v>584</v>
      </c>
      <c r="D357" s="167" t="s">
        <v>585</v>
      </c>
      <c r="E357" s="167"/>
      <c r="F357" s="30" t="s">
        <v>804</v>
      </c>
      <c r="G357" s="30" t="s">
        <v>38</v>
      </c>
      <c r="H357" s="30" t="s">
        <v>39</v>
      </c>
      <c r="I357" s="31" t="s">
        <v>22</v>
      </c>
      <c r="J357" s="27" t="s">
        <v>589</v>
      </c>
      <c r="K357" s="31" t="s">
        <v>30</v>
      </c>
      <c r="L357" s="31" t="s">
        <v>31</v>
      </c>
      <c r="M357" s="32">
        <v>85</v>
      </c>
      <c r="N357" s="33">
        <v>124485</v>
      </c>
      <c r="O357" s="171"/>
    </row>
    <row r="358" spans="1:15" s="19" customFormat="1" ht="15" customHeight="1" x14ac:dyDescent="0.2">
      <c r="A358" s="29" t="s">
        <v>369</v>
      </c>
      <c r="B358" s="30" t="s">
        <v>590</v>
      </c>
      <c r="C358" s="30" t="s">
        <v>591</v>
      </c>
      <c r="D358" s="162" t="s">
        <v>592</v>
      </c>
      <c r="E358" s="162" t="str">
        <f>VLOOKUP(B358,Description!$A$2:$B$88,2,FALSE)</f>
        <v>Enhance regional resilience to wildfire risks through a comprehensive strategy,including risk analysis, emergency planning, knowledge sharing, and cross-border cooperation. it aims to implement advanced wildfire risk mapping and improve early warning systems</v>
      </c>
      <c r="F358" s="30" t="s">
        <v>805</v>
      </c>
      <c r="G358" s="30" t="s">
        <v>44</v>
      </c>
      <c r="H358" s="30" t="s">
        <v>45</v>
      </c>
      <c r="I358" s="31" t="s">
        <v>18</v>
      </c>
      <c r="J358" s="27" t="s">
        <v>593</v>
      </c>
      <c r="K358" s="31" t="s">
        <v>20</v>
      </c>
      <c r="L358" s="31" t="s">
        <v>67</v>
      </c>
      <c r="M358" s="32">
        <v>80</v>
      </c>
      <c r="N358" s="33">
        <v>236801.28</v>
      </c>
      <c r="O358" s="171">
        <f>SUMIF($C$3:$C$413,C358,$N$3:$N$413)</f>
        <v>1056676.96</v>
      </c>
    </row>
    <row r="359" spans="1:15" s="19" customFormat="1" ht="15" customHeight="1" x14ac:dyDescent="0.2">
      <c r="A359" s="29" t="s">
        <v>369</v>
      </c>
      <c r="B359" s="30" t="s">
        <v>590</v>
      </c>
      <c r="C359" s="30" t="s">
        <v>591</v>
      </c>
      <c r="D359" s="163"/>
      <c r="E359" s="163"/>
      <c r="F359" s="30" t="s">
        <v>805</v>
      </c>
      <c r="G359" s="30" t="s">
        <v>44</v>
      </c>
      <c r="H359" s="30" t="s">
        <v>45</v>
      </c>
      <c r="I359" s="31" t="s">
        <v>22</v>
      </c>
      <c r="J359" s="27" t="s">
        <v>279</v>
      </c>
      <c r="K359" s="31" t="s">
        <v>20</v>
      </c>
      <c r="L359" s="31" t="s">
        <v>35</v>
      </c>
      <c r="M359" s="32">
        <v>80</v>
      </c>
      <c r="N359" s="33">
        <v>185003.28</v>
      </c>
      <c r="O359" s="171"/>
    </row>
    <row r="360" spans="1:15" s="19" customFormat="1" ht="15" customHeight="1" x14ac:dyDescent="0.2">
      <c r="A360" s="29" t="s">
        <v>369</v>
      </c>
      <c r="B360" s="30" t="s">
        <v>590</v>
      </c>
      <c r="C360" s="30" t="s">
        <v>591</v>
      </c>
      <c r="D360" s="163"/>
      <c r="E360" s="163"/>
      <c r="F360" s="30" t="s">
        <v>805</v>
      </c>
      <c r="G360" s="30" t="s">
        <v>44</v>
      </c>
      <c r="H360" s="30" t="s">
        <v>45</v>
      </c>
      <c r="I360" s="31" t="s">
        <v>22</v>
      </c>
      <c r="J360" s="27" t="s">
        <v>594</v>
      </c>
      <c r="K360" s="31" t="s">
        <v>20</v>
      </c>
      <c r="L360" s="31" t="s">
        <v>595</v>
      </c>
      <c r="M360" s="32">
        <v>80</v>
      </c>
      <c r="N360" s="33">
        <v>162764</v>
      </c>
      <c r="O360" s="171"/>
    </row>
    <row r="361" spans="1:15" s="19" customFormat="1" ht="15" customHeight="1" x14ac:dyDescent="0.2">
      <c r="A361" s="29" t="s">
        <v>369</v>
      </c>
      <c r="B361" s="30" t="s">
        <v>590</v>
      </c>
      <c r="C361" s="30" t="s">
        <v>591</v>
      </c>
      <c r="D361" s="163"/>
      <c r="E361" s="163"/>
      <c r="F361" s="30" t="s">
        <v>805</v>
      </c>
      <c r="G361" s="30" t="s">
        <v>44</v>
      </c>
      <c r="H361" s="30" t="s">
        <v>45</v>
      </c>
      <c r="I361" s="31" t="s">
        <v>22</v>
      </c>
      <c r="J361" s="27" t="s">
        <v>363</v>
      </c>
      <c r="K361" s="31" t="s">
        <v>24</v>
      </c>
      <c r="L361" s="31" t="s">
        <v>25</v>
      </c>
      <c r="M361" s="32">
        <v>85</v>
      </c>
      <c r="N361" s="33">
        <v>236048.4</v>
      </c>
      <c r="O361" s="171"/>
    </row>
    <row r="362" spans="1:15" s="19" customFormat="1" ht="15" customHeight="1" x14ac:dyDescent="0.2">
      <c r="A362" s="29" t="s">
        <v>369</v>
      </c>
      <c r="B362" s="30" t="s">
        <v>590</v>
      </c>
      <c r="C362" s="30" t="s">
        <v>591</v>
      </c>
      <c r="D362" s="164"/>
      <c r="E362" s="164"/>
      <c r="F362" s="30" t="s">
        <v>805</v>
      </c>
      <c r="G362" s="30" t="s">
        <v>44</v>
      </c>
      <c r="H362" s="30" t="s">
        <v>45</v>
      </c>
      <c r="I362" s="31" t="s">
        <v>22</v>
      </c>
      <c r="J362" s="27" t="s">
        <v>596</v>
      </c>
      <c r="K362" s="31" t="s">
        <v>30</v>
      </c>
      <c r="L362" s="31" t="s">
        <v>31</v>
      </c>
      <c r="M362" s="32">
        <v>85</v>
      </c>
      <c r="N362" s="33">
        <v>236060</v>
      </c>
      <c r="O362" s="171"/>
    </row>
    <row r="363" spans="1:15" s="19" customFormat="1" ht="15" customHeight="1" x14ac:dyDescent="0.2">
      <c r="A363" s="29" t="s">
        <v>369</v>
      </c>
      <c r="B363" s="30" t="s">
        <v>598</v>
      </c>
      <c r="C363" s="30" t="s">
        <v>599</v>
      </c>
      <c r="D363" s="162" t="s">
        <v>600</v>
      </c>
      <c r="E363" s="162" t="str">
        <f>VLOOKUP(B363,Description!$A$2:$B$88,2,FALSE)</f>
        <v xml:space="preserve">The primary goal of this project is to enhance climate change adaptation strategies within the agrifood sector in the Program Area. The project aims to raise awareness among key stakeholders and  the general public about the impacts of climate change for the agrifood sector and collaboratively co-create robust action plans to improve preparedness and strengthen long-term resilience to extreme events. </v>
      </c>
      <c r="F363" s="30" t="s">
        <v>805</v>
      </c>
      <c r="G363" s="30" t="s">
        <v>44</v>
      </c>
      <c r="H363" s="30" t="s">
        <v>45</v>
      </c>
      <c r="I363" s="31" t="s">
        <v>18</v>
      </c>
      <c r="J363" s="27" t="s">
        <v>601</v>
      </c>
      <c r="K363" s="31" t="s">
        <v>20</v>
      </c>
      <c r="L363" s="31" t="s">
        <v>67</v>
      </c>
      <c r="M363" s="32">
        <v>80</v>
      </c>
      <c r="N363" s="33">
        <v>209928.79</v>
      </c>
      <c r="O363" s="171">
        <f>SUMIF($C$3:$C$413,C363,$N$3:$N$413)</f>
        <v>735967.07</v>
      </c>
    </row>
    <row r="364" spans="1:15" s="19" customFormat="1" ht="16" x14ac:dyDescent="0.2">
      <c r="A364" s="29" t="s">
        <v>369</v>
      </c>
      <c r="B364" s="30" t="s">
        <v>598</v>
      </c>
      <c r="C364" s="30" t="s">
        <v>599</v>
      </c>
      <c r="D364" s="163" t="s">
        <v>600</v>
      </c>
      <c r="E364" s="163"/>
      <c r="F364" s="30" t="s">
        <v>805</v>
      </c>
      <c r="G364" s="30" t="s">
        <v>44</v>
      </c>
      <c r="H364" s="30" t="s">
        <v>45</v>
      </c>
      <c r="I364" s="31" t="s">
        <v>22</v>
      </c>
      <c r="J364" s="27" t="s">
        <v>541</v>
      </c>
      <c r="K364" s="31" t="s">
        <v>30</v>
      </c>
      <c r="L364" s="31" t="s">
        <v>31</v>
      </c>
      <c r="M364" s="32">
        <v>85</v>
      </c>
      <c r="N364" s="33">
        <v>176022</v>
      </c>
      <c r="O364" s="171"/>
    </row>
    <row r="365" spans="1:15" s="19" customFormat="1" ht="32" x14ac:dyDescent="0.2">
      <c r="A365" s="29" t="s">
        <v>369</v>
      </c>
      <c r="B365" s="30" t="s">
        <v>598</v>
      </c>
      <c r="C365" s="30" t="s">
        <v>599</v>
      </c>
      <c r="D365" s="163" t="s">
        <v>600</v>
      </c>
      <c r="E365" s="163"/>
      <c r="F365" s="30" t="s">
        <v>805</v>
      </c>
      <c r="G365" s="30" t="s">
        <v>44</v>
      </c>
      <c r="H365" s="30" t="s">
        <v>45</v>
      </c>
      <c r="I365" s="31" t="s">
        <v>22</v>
      </c>
      <c r="J365" s="27" t="s">
        <v>602</v>
      </c>
      <c r="K365" s="31" t="s">
        <v>24</v>
      </c>
      <c r="L365" s="31" t="s">
        <v>86</v>
      </c>
      <c r="M365" s="32">
        <v>85</v>
      </c>
      <c r="N365" s="33">
        <v>173908</v>
      </c>
      <c r="O365" s="171"/>
    </row>
    <row r="366" spans="1:15" s="19" customFormat="1" ht="16" x14ac:dyDescent="0.2">
      <c r="A366" s="29" t="s">
        <v>369</v>
      </c>
      <c r="B366" s="30" t="s">
        <v>598</v>
      </c>
      <c r="C366" s="30" t="s">
        <v>599</v>
      </c>
      <c r="D366" s="163" t="s">
        <v>600</v>
      </c>
      <c r="E366" s="163"/>
      <c r="F366" s="30" t="s">
        <v>805</v>
      </c>
      <c r="G366" s="30" t="s">
        <v>44</v>
      </c>
      <c r="H366" s="30" t="s">
        <v>45</v>
      </c>
      <c r="I366" s="31" t="s">
        <v>22</v>
      </c>
      <c r="J366" s="27" t="s">
        <v>603</v>
      </c>
      <c r="K366" s="31" t="s">
        <v>20</v>
      </c>
      <c r="L366" s="31" t="s">
        <v>59</v>
      </c>
      <c r="M366" s="32">
        <v>80</v>
      </c>
      <c r="N366" s="33">
        <v>90022.94</v>
      </c>
      <c r="O366" s="171"/>
    </row>
    <row r="367" spans="1:15" s="19" customFormat="1" ht="32" x14ac:dyDescent="0.2">
      <c r="A367" s="29" t="s">
        <v>369</v>
      </c>
      <c r="B367" s="30" t="s">
        <v>598</v>
      </c>
      <c r="C367" s="30" t="s">
        <v>599</v>
      </c>
      <c r="D367" s="164" t="s">
        <v>600</v>
      </c>
      <c r="E367" s="164"/>
      <c r="F367" s="30" t="s">
        <v>805</v>
      </c>
      <c r="G367" s="30" t="s">
        <v>44</v>
      </c>
      <c r="H367" s="30" t="s">
        <v>45</v>
      </c>
      <c r="I367" s="31" t="s">
        <v>22</v>
      </c>
      <c r="J367" s="27" t="s">
        <v>128</v>
      </c>
      <c r="K367" s="31" t="s">
        <v>20</v>
      </c>
      <c r="L367" s="31" t="s">
        <v>59</v>
      </c>
      <c r="M367" s="32">
        <v>80</v>
      </c>
      <c r="N367" s="33">
        <v>86085.34</v>
      </c>
      <c r="O367" s="171"/>
    </row>
    <row r="368" spans="1:15" s="19" customFormat="1" ht="26.25" hidden="1" customHeight="1" x14ac:dyDescent="0.2">
      <c r="A368" s="29" t="s">
        <v>369</v>
      </c>
      <c r="B368" s="30" t="s">
        <v>605</v>
      </c>
      <c r="C368" s="30" t="s">
        <v>606</v>
      </c>
      <c r="D368" s="162" t="s">
        <v>607</v>
      </c>
      <c r="E368" s="162" t="str">
        <f>VLOOKUP(B368,Description!$A$2:$B$88,2,FALSE)</f>
        <v>The project objective is to enhance the competitiveness of film SMEs by establishing the South Adriatic  Audiovisual SMEs Network and supporting joint audiovisual productions. By the end of the project, FRAME aims to integrate targeted SMEs into the network and successfully fund and launch at least 8 joint audiovisual projects, each involving an Italian producer paired with either an Albanian or Montenegrin producer, thereby fostering co-productions between the two sides of the Adriatic.</v>
      </c>
      <c r="F368" s="30" t="s">
        <v>804</v>
      </c>
      <c r="G368" s="30" t="s">
        <v>38</v>
      </c>
      <c r="H368" s="30" t="s">
        <v>39</v>
      </c>
      <c r="I368" s="31" t="s">
        <v>18</v>
      </c>
      <c r="J368" s="27" t="s">
        <v>608</v>
      </c>
      <c r="K368" s="31" t="s">
        <v>20</v>
      </c>
      <c r="L368" s="31" t="s">
        <v>67</v>
      </c>
      <c r="M368" s="32">
        <v>80</v>
      </c>
      <c r="N368" s="33">
        <v>345015</v>
      </c>
      <c r="O368" s="171">
        <f>SUMIF($C$3:$C$413,C368,$N$3:$N$413)</f>
        <v>865090.05999999994</v>
      </c>
    </row>
    <row r="369" spans="1:15" s="19" customFormat="1" ht="24.75" hidden="1" customHeight="1" x14ac:dyDescent="0.2">
      <c r="A369" s="29" t="s">
        <v>369</v>
      </c>
      <c r="B369" s="30" t="s">
        <v>605</v>
      </c>
      <c r="C369" s="30" t="s">
        <v>606</v>
      </c>
      <c r="D369" s="163" t="s">
        <v>607</v>
      </c>
      <c r="E369" s="163"/>
      <c r="F369" s="30" t="s">
        <v>804</v>
      </c>
      <c r="G369" s="30" t="s">
        <v>38</v>
      </c>
      <c r="H369" s="30" t="s">
        <v>39</v>
      </c>
      <c r="I369" s="31" t="s">
        <v>22</v>
      </c>
      <c r="J369" s="27" t="s">
        <v>609</v>
      </c>
      <c r="K369" s="31" t="s">
        <v>30</v>
      </c>
      <c r="L369" s="31" t="s">
        <v>31</v>
      </c>
      <c r="M369" s="32">
        <v>85</v>
      </c>
      <c r="N369" s="33">
        <v>201341.7</v>
      </c>
      <c r="O369" s="171"/>
    </row>
    <row r="370" spans="1:15" s="19" customFormat="1" ht="28.5" hidden="1" customHeight="1" x14ac:dyDescent="0.2">
      <c r="A370" s="29" t="s">
        <v>369</v>
      </c>
      <c r="B370" s="30" t="s">
        <v>605</v>
      </c>
      <c r="C370" s="30" t="s">
        <v>606</v>
      </c>
      <c r="D370" s="163" t="s">
        <v>607</v>
      </c>
      <c r="E370" s="163"/>
      <c r="F370" s="30" t="s">
        <v>804</v>
      </c>
      <c r="G370" s="30" t="s">
        <v>38</v>
      </c>
      <c r="H370" s="30" t="s">
        <v>39</v>
      </c>
      <c r="I370" s="31" t="s">
        <v>22</v>
      </c>
      <c r="J370" s="27" t="s">
        <v>610</v>
      </c>
      <c r="K370" s="31" t="s">
        <v>24</v>
      </c>
      <c r="L370" s="31" t="s">
        <v>25</v>
      </c>
      <c r="M370" s="32">
        <v>85</v>
      </c>
      <c r="N370" s="33">
        <v>198336.6</v>
      </c>
      <c r="O370" s="171"/>
    </row>
    <row r="371" spans="1:15" s="19" customFormat="1" ht="16" hidden="1" x14ac:dyDescent="0.2">
      <c r="A371" s="29" t="s">
        <v>369</v>
      </c>
      <c r="B371" s="30" t="s">
        <v>605</v>
      </c>
      <c r="C371" s="30" t="s">
        <v>606</v>
      </c>
      <c r="D371" s="164" t="s">
        <v>607</v>
      </c>
      <c r="E371" s="164"/>
      <c r="F371" s="30" t="s">
        <v>804</v>
      </c>
      <c r="G371" s="30" t="s">
        <v>38</v>
      </c>
      <c r="H371" s="30" t="s">
        <v>39</v>
      </c>
      <c r="I371" s="31" t="s">
        <v>22</v>
      </c>
      <c r="J371" s="27" t="s">
        <v>604</v>
      </c>
      <c r="K371" s="31" t="s">
        <v>20</v>
      </c>
      <c r="L371" s="31" t="s">
        <v>35</v>
      </c>
      <c r="M371" s="32">
        <v>80</v>
      </c>
      <c r="N371" s="33">
        <v>120396.76</v>
      </c>
      <c r="O371" s="171"/>
    </row>
    <row r="372" spans="1:15" s="19" customFormat="1" ht="32" hidden="1" x14ac:dyDescent="0.2">
      <c r="A372" s="29" t="s">
        <v>369</v>
      </c>
      <c r="B372" s="30" t="s">
        <v>611</v>
      </c>
      <c r="C372" s="30" t="s">
        <v>612</v>
      </c>
      <c r="D372" s="165" t="s">
        <v>613</v>
      </c>
      <c r="E372" s="165" t="str">
        <f>VLOOKUP(B372,Description!$A$2:$B$88,2,FALSE)</f>
        <v>To test the models and tools developed in HISTEK project, to concretely ground the collaboration between the 3 countries on each element at the basis of the construction of a solid 5th Level Education System at a cross-border level, verifying the constant alignment with the real needs of the 3 territories, with respect to the identified targets.</v>
      </c>
      <c r="F372" s="30" t="s">
        <v>803</v>
      </c>
      <c r="G372" s="30" t="s">
        <v>36</v>
      </c>
      <c r="H372" s="30" t="s">
        <v>37</v>
      </c>
      <c r="I372" s="31" t="s">
        <v>18</v>
      </c>
      <c r="J372" s="27" t="s">
        <v>614</v>
      </c>
      <c r="K372" s="31" t="s">
        <v>20</v>
      </c>
      <c r="L372" s="31" t="s">
        <v>67</v>
      </c>
      <c r="M372" s="32">
        <v>80</v>
      </c>
      <c r="N372" s="33">
        <v>388512.85</v>
      </c>
      <c r="O372" s="171">
        <f>SUMIF($C$3:$C$413,C372,$N$3:$N$413)</f>
        <v>1072517.8500000001</v>
      </c>
    </row>
    <row r="373" spans="1:15" s="19" customFormat="1" ht="64" hidden="1" x14ac:dyDescent="0.2">
      <c r="A373" s="29" t="s">
        <v>369</v>
      </c>
      <c r="B373" s="30" t="s">
        <v>611</v>
      </c>
      <c r="C373" s="30" t="s">
        <v>612</v>
      </c>
      <c r="D373" s="166" t="s">
        <v>613</v>
      </c>
      <c r="E373" s="166"/>
      <c r="F373" s="30" t="s">
        <v>803</v>
      </c>
      <c r="G373" s="30" t="s">
        <v>36</v>
      </c>
      <c r="H373" s="30" t="s">
        <v>37</v>
      </c>
      <c r="I373" s="31" t="s">
        <v>22</v>
      </c>
      <c r="J373" s="27" t="s">
        <v>586</v>
      </c>
      <c r="K373" s="31" t="s">
        <v>20</v>
      </c>
      <c r="L373" s="31" t="s">
        <v>67</v>
      </c>
      <c r="M373" s="32">
        <v>80</v>
      </c>
      <c r="N373" s="33">
        <v>166770</v>
      </c>
      <c r="O373" s="171"/>
    </row>
    <row r="374" spans="1:15" s="19" customFormat="1" ht="32" hidden="1" x14ac:dyDescent="0.2">
      <c r="A374" s="29" t="s">
        <v>369</v>
      </c>
      <c r="B374" s="30" t="s">
        <v>611</v>
      </c>
      <c r="C374" s="30" t="s">
        <v>612</v>
      </c>
      <c r="D374" s="166" t="s">
        <v>613</v>
      </c>
      <c r="E374" s="166"/>
      <c r="F374" s="30" t="s">
        <v>803</v>
      </c>
      <c r="G374" s="30" t="s">
        <v>36</v>
      </c>
      <c r="H374" s="30" t="s">
        <v>37</v>
      </c>
      <c r="I374" s="31" t="s">
        <v>22</v>
      </c>
      <c r="J374" s="27" t="s">
        <v>615</v>
      </c>
      <c r="K374" s="31" t="s">
        <v>24</v>
      </c>
      <c r="L374" s="31" t="s">
        <v>25</v>
      </c>
      <c r="M374" s="32">
        <v>85</v>
      </c>
      <c r="N374" s="33">
        <v>133115</v>
      </c>
      <c r="O374" s="171"/>
    </row>
    <row r="375" spans="1:15" s="19" customFormat="1" ht="32" hidden="1" x14ac:dyDescent="0.2">
      <c r="A375" s="29" t="s">
        <v>369</v>
      </c>
      <c r="B375" s="30" t="s">
        <v>611</v>
      </c>
      <c r="C375" s="30" t="s">
        <v>612</v>
      </c>
      <c r="D375" s="166" t="s">
        <v>613</v>
      </c>
      <c r="E375" s="166"/>
      <c r="F375" s="30" t="s">
        <v>803</v>
      </c>
      <c r="G375" s="30" t="s">
        <v>36</v>
      </c>
      <c r="H375" s="30" t="s">
        <v>37</v>
      </c>
      <c r="I375" s="31" t="s">
        <v>22</v>
      </c>
      <c r="J375" s="27" t="s">
        <v>211</v>
      </c>
      <c r="K375" s="31" t="s">
        <v>24</v>
      </c>
      <c r="L375" s="31" t="s">
        <v>86</v>
      </c>
      <c r="M375" s="32">
        <v>85</v>
      </c>
      <c r="N375" s="33">
        <v>124425</v>
      </c>
      <c r="O375" s="171"/>
    </row>
    <row r="376" spans="1:15" s="19" customFormat="1" ht="16" hidden="1" x14ac:dyDescent="0.2">
      <c r="A376" s="29" t="s">
        <v>369</v>
      </c>
      <c r="B376" s="30" t="s">
        <v>611</v>
      </c>
      <c r="C376" s="30" t="s">
        <v>612</v>
      </c>
      <c r="D376" s="166" t="s">
        <v>613</v>
      </c>
      <c r="E376" s="166"/>
      <c r="F376" s="30" t="s">
        <v>803</v>
      </c>
      <c r="G376" s="30" t="s">
        <v>36</v>
      </c>
      <c r="H376" s="30" t="s">
        <v>37</v>
      </c>
      <c r="I376" s="31" t="s">
        <v>22</v>
      </c>
      <c r="J376" s="27" t="s">
        <v>171</v>
      </c>
      <c r="K376" s="31" t="s">
        <v>30</v>
      </c>
      <c r="L376" s="31" t="s">
        <v>31</v>
      </c>
      <c r="M376" s="32">
        <v>85</v>
      </c>
      <c r="N376" s="33">
        <v>134050</v>
      </c>
      <c r="O376" s="171"/>
    </row>
    <row r="377" spans="1:15" s="19" customFormat="1" ht="32" hidden="1" x14ac:dyDescent="0.2">
      <c r="A377" s="29" t="s">
        <v>369</v>
      </c>
      <c r="B377" s="30" t="s">
        <v>611</v>
      </c>
      <c r="C377" s="30" t="s">
        <v>612</v>
      </c>
      <c r="D377" s="167" t="s">
        <v>613</v>
      </c>
      <c r="E377" s="167"/>
      <c r="F377" s="30" t="s">
        <v>803</v>
      </c>
      <c r="G377" s="30" t="s">
        <v>36</v>
      </c>
      <c r="H377" s="30" t="s">
        <v>37</v>
      </c>
      <c r="I377" s="31" t="s">
        <v>22</v>
      </c>
      <c r="J377" s="27" t="s">
        <v>616</v>
      </c>
      <c r="K377" s="31" t="s">
        <v>30</v>
      </c>
      <c r="L377" s="31" t="s">
        <v>31</v>
      </c>
      <c r="M377" s="32">
        <v>85</v>
      </c>
      <c r="N377" s="33">
        <v>125645</v>
      </c>
      <c r="O377" s="171"/>
    </row>
    <row r="378" spans="1:15" s="19" customFormat="1" ht="16" hidden="1" x14ac:dyDescent="0.2">
      <c r="A378" s="29" t="s">
        <v>369</v>
      </c>
      <c r="B378" s="30" t="s">
        <v>617</v>
      </c>
      <c r="C378" s="30" t="s">
        <v>618</v>
      </c>
      <c r="D378" s="165" t="s">
        <v>618</v>
      </c>
      <c r="E378" s="165" t="str">
        <f>VLOOKUP(B378,Description!$A$2:$B$88,2,FALSE)</f>
        <v>enhance the role of food heritage in sustainable tourism by creating an ecosystem of traditional food producers, tourism supply chain, and CCI</v>
      </c>
      <c r="F378" s="30" t="s">
        <v>803</v>
      </c>
      <c r="G378" s="30" t="s">
        <v>42</v>
      </c>
      <c r="H378" s="30" t="s">
        <v>43</v>
      </c>
      <c r="I378" s="31" t="s">
        <v>18</v>
      </c>
      <c r="J378" s="27" t="s">
        <v>405</v>
      </c>
      <c r="K378" s="31" t="s">
        <v>20</v>
      </c>
      <c r="L378" s="31" t="s">
        <v>50</v>
      </c>
      <c r="M378" s="32">
        <v>80</v>
      </c>
      <c r="N378" s="33">
        <v>186295.86</v>
      </c>
      <c r="O378" s="171">
        <f>SUMIF($C$3:$C$413,C378,$N$3:$N$413)</f>
        <v>824947.46</v>
      </c>
    </row>
    <row r="379" spans="1:15" s="19" customFormat="1" ht="16" hidden="1" x14ac:dyDescent="0.2">
      <c r="A379" s="29" t="s">
        <v>369</v>
      </c>
      <c r="B379" s="30" t="s">
        <v>617</v>
      </c>
      <c r="C379" s="30" t="s">
        <v>618</v>
      </c>
      <c r="D379" s="166" t="s">
        <v>618</v>
      </c>
      <c r="E379" s="166"/>
      <c r="F379" s="30" t="s">
        <v>803</v>
      </c>
      <c r="G379" s="30" t="s">
        <v>42</v>
      </c>
      <c r="H379" s="30" t="s">
        <v>43</v>
      </c>
      <c r="I379" s="31" t="s">
        <v>22</v>
      </c>
      <c r="J379" s="27" t="s">
        <v>619</v>
      </c>
      <c r="K379" s="31" t="s">
        <v>20</v>
      </c>
      <c r="L379" s="31" t="s">
        <v>21</v>
      </c>
      <c r="M379" s="32">
        <v>80</v>
      </c>
      <c r="N379" s="33">
        <v>168636.6</v>
      </c>
      <c r="O379" s="171"/>
    </row>
    <row r="380" spans="1:15" s="19" customFormat="1" ht="16" hidden="1" x14ac:dyDescent="0.2">
      <c r="A380" s="29" t="s">
        <v>369</v>
      </c>
      <c r="B380" s="30" t="s">
        <v>617</v>
      </c>
      <c r="C380" s="30" t="s">
        <v>618</v>
      </c>
      <c r="D380" s="166" t="s">
        <v>618</v>
      </c>
      <c r="E380" s="166"/>
      <c r="F380" s="30" t="s">
        <v>803</v>
      </c>
      <c r="G380" s="30" t="s">
        <v>42</v>
      </c>
      <c r="H380" s="30" t="s">
        <v>43</v>
      </c>
      <c r="I380" s="31" t="s">
        <v>22</v>
      </c>
      <c r="J380" s="27" t="s">
        <v>188</v>
      </c>
      <c r="K380" s="31" t="s">
        <v>24</v>
      </c>
      <c r="L380" s="31" t="s">
        <v>25</v>
      </c>
      <c r="M380" s="32">
        <v>85</v>
      </c>
      <c r="N380" s="33">
        <v>90100</v>
      </c>
      <c r="O380" s="171"/>
    </row>
    <row r="381" spans="1:15" s="19" customFormat="1" ht="32" hidden="1" x14ac:dyDescent="0.2">
      <c r="A381" s="29" t="s">
        <v>369</v>
      </c>
      <c r="B381" s="30" t="s">
        <v>617</v>
      </c>
      <c r="C381" s="30" t="s">
        <v>618</v>
      </c>
      <c r="D381" s="166" t="s">
        <v>618</v>
      </c>
      <c r="E381" s="166"/>
      <c r="F381" s="30" t="s">
        <v>803</v>
      </c>
      <c r="G381" s="30" t="s">
        <v>42</v>
      </c>
      <c r="H381" s="30" t="s">
        <v>43</v>
      </c>
      <c r="I381" s="31" t="s">
        <v>22</v>
      </c>
      <c r="J381" s="27" t="s">
        <v>620</v>
      </c>
      <c r="K381" s="31" t="s">
        <v>24</v>
      </c>
      <c r="L381" s="31" t="s">
        <v>113</v>
      </c>
      <c r="M381" s="32">
        <v>85</v>
      </c>
      <c r="N381" s="33">
        <v>152850</v>
      </c>
      <c r="O381" s="171"/>
    </row>
    <row r="382" spans="1:15" s="19" customFormat="1" ht="32" hidden="1" x14ac:dyDescent="0.2">
      <c r="A382" s="29" t="s">
        <v>369</v>
      </c>
      <c r="B382" s="30" t="s">
        <v>617</v>
      </c>
      <c r="C382" s="30" t="s">
        <v>618</v>
      </c>
      <c r="D382" s="166" t="s">
        <v>618</v>
      </c>
      <c r="E382" s="166"/>
      <c r="F382" s="30" t="s">
        <v>803</v>
      </c>
      <c r="G382" s="30" t="s">
        <v>42</v>
      </c>
      <c r="H382" s="30" t="s">
        <v>43</v>
      </c>
      <c r="I382" s="31" t="s">
        <v>22</v>
      </c>
      <c r="J382" s="27" t="s">
        <v>621</v>
      </c>
      <c r="K382" s="31" t="s">
        <v>30</v>
      </c>
      <c r="L382" s="31" t="s">
        <v>31</v>
      </c>
      <c r="M382" s="32">
        <v>85</v>
      </c>
      <c r="N382" s="33">
        <v>125970</v>
      </c>
      <c r="O382" s="171"/>
    </row>
    <row r="383" spans="1:15" s="19" customFormat="1" ht="16" hidden="1" x14ac:dyDescent="0.2">
      <c r="A383" s="29" t="s">
        <v>369</v>
      </c>
      <c r="B383" s="30" t="s">
        <v>617</v>
      </c>
      <c r="C383" s="30" t="s">
        <v>618</v>
      </c>
      <c r="D383" s="167" t="s">
        <v>618</v>
      </c>
      <c r="E383" s="167"/>
      <c r="F383" s="30" t="s">
        <v>803</v>
      </c>
      <c r="G383" s="30" t="s">
        <v>42</v>
      </c>
      <c r="H383" s="30" t="s">
        <v>43</v>
      </c>
      <c r="I383" s="31" t="s">
        <v>22</v>
      </c>
      <c r="J383" s="27" t="s">
        <v>193</v>
      </c>
      <c r="K383" s="31" t="s">
        <v>30</v>
      </c>
      <c r="L383" s="31" t="s">
        <v>31</v>
      </c>
      <c r="M383" s="32">
        <v>85</v>
      </c>
      <c r="N383" s="33">
        <v>101095</v>
      </c>
      <c r="O383" s="171"/>
    </row>
    <row r="384" spans="1:15" s="19" customFormat="1" ht="16" hidden="1" x14ac:dyDescent="0.2">
      <c r="A384" s="29" t="s">
        <v>369</v>
      </c>
      <c r="B384" s="30" t="s">
        <v>622</v>
      </c>
      <c r="C384" s="30" t="s">
        <v>623</v>
      </c>
      <c r="D384" s="165" t="s">
        <v>624</v>
      </c>
      <c r="E384" s="165" t="str">
        <f>VLOOKUP(B384,Description!$A$2:$B$88,2,FALSE)</f>
        <v>The project aims at supporting the development of SMEs in the healthcare solutions sector and enhancing the adoption process to better align with the needs of patients affected by neurodegenerative diseases</v>
      </c>
      <c r="F384" s="30" t="s">
        <v>804</v>
      </c>
      <c r="G384" s="30" t="s">
        <v>38</v>
      </c>
      <c r="H384" s="30" t="s">
        <v>39</v>
      </c>
      <c r="I384" s="31" t="s">
        <v>18</v>
      </c>
      <c r="J384" s="27" t="s">
        <v>239</v>
      </c>
      <c r="K384" s="31" t="s">
        <v>20</v>
      </c>
      <c r="L384" s="31" t="s">
        <v>67</v>
      </c>
      <c r="M384" s="32">
        <v>80</v>
      </c>
      <c r="N384" s="33">
        <v>297042.49</v>
      </c>
      <c r="O384" s="171">
        <f>SUMIF($C$3:$C$413,C384,$N$3:$N$413)</f>
        <v>1096336.5</v>
      </c>
    </row>
    <row r="385" spans="1:15" s="19" customFormat="1" ht="16" hidden="1" x14ac:dyDescent="0.2">
      <c r="A385" s="29" t="s">
        <v>369</v>
      </c>
      <c r="B385" s="30" t="s">
        <v>622</v>
      </c>
      <c r="C385" s="30" t="s">
        <v>623</v>
      </c>
      <c r="D385" s="166" t="s">
        <v>624</v>
      </c>
      <c r="E385" s="166"/>
      <c r="F385" s="30" t="s">
        <v>804</v>
      </c>
      <c r="G385" s="30" t="s">
        <v>38</v>
      </c>
      <c r="H385" s="30" t="s">
        <v>39</v>
      </c>
      <c r="I385" s="31" t="s">
        <v>22</v>
      </c>
      <c r="J385" s="27" t="s">
        <v>625</v>
      </c>
      <c r="K385" s="31" t="s">
        <v>20</v>
      </c>
      <c r="L385" s="31" t="s">
        <v>67</v>
      </c>
      <c r="M385" s="32">
        <v>80</v>
      </c>
      <c r="N385" s="33">
        <v>164446.10999999999</v>
      </c>
      <c r="O385" s="171"/>
    </row>
    <row r="386" spans="1:15" s="19" customFormat="1" ht="48" hidden="1" x14ac:dyDescent="0.2">
      <c r="A386" s="29" t="s">
        <v>369</v>
      </c>
      <c r="B386" s="30" t="s">
        <v>622</v>
      </c>
      <c r="C386" s="30" t="s">
        <v>623</v>
      </c>
      <c r="D386" s="166" t="s">
        <v>624</v>
      </c>
      <c r="E386" s="166"/>
      <c r="F386" s="30" t="s">
        <v>804</v>
      </c>
      <c r="G386" s="30" t="s">
        <v>38</v>
      </c>
      <c r="H386" s="30" t="s">
        <v>39</v>
      </c>
      <c r="I386" s="31" t="s">
        <v>22</v>
      </c>
      <c r="J386" s="27" t="s">
        <v>96</v>
      </c>
      <c r="K386" s="31" t="s">
        <v>20</v>
      </c>
      <c r="L386" s="31" t="s">
        <v>35</v>
      </c>
      <c r="M386" s="32">
        <v>80</v>
      </c>
      <c r="N386" s="33">
        <v>212476.06</v>
      </c>
      <c r="O386" s="171"/>
    </row>
    <row r="387" spans="1:15" s="19" customFormat="1" ht="16" hidden="1" x14ac:dyDescent="0.2">
      <c r="A387" s="29" t="s">
        <v>369</v>
      </c>
      <c r="B387" s="30" t="s">
        <v>622</v>
      </c>
      <c r="C387" s="30" t="s">
        <v>623</v>
      </c>
      <c r="D387" s="166" t="s">
        <v>624</v>
      </c>
      <c r="E387" s="166"/>
      <c r="F387" s="30" t="s">
        <v>804</v>
      </c>
      <c r="G387" s="30" t="s">
        <v>38</v>
      </c>
      <c r="H387" s="30" t="s">
        <v>39</v>
      </c>
      <c r="I387" s="31" t="s">
        <v>22</v>
      </c>
      <c r="J387" s="27" t="s">
        <v>626</v>
      </c>
      <c r="K387" s="31" t="s">
        <v>30</v>
      </c>
      <c r="L387" s="31" t="s">
        <v>31</v>
      </c>
      <c r="M387" s="32">
        <v>85</v>
      </c>
      <c r="N387" s="33">
        <v>154172.85999999999</v>
      </c>
      <c r="O387" s="171"/>
    </row>
    <row r="388" spans="1:15" s="19" customFormat="1" ht="16" hidden="1" x14ac:dyDescent="0.2">
      <c r="A388" s="29" t="s">
        <v>369</v>
      </c>
      <c r="B388" s="30" t="s">
        <v>622</v>
      </c>
      <c r="C388" s="30" t="s">
        <v>623</v>
      </c>
      <c r="D388" s="166" t="s">
        <v>624</v>
      </c>
      <c r="E388" s="166"/>
      <c r="F388" s="30" t="s">
        <v>804</v>
      </c>
      <c r="G388" s="30" t="s">
        <v>38</v>
      </c>
      <c r="H388" s="30" t="s">
        <v>39</v>
      </c>
      <c r="I388" s="31" t="s">
        <v>22</v>
      </c>
      <c r="J388" s="27" t="s">
        <v>627</v>
      </c>
      <c r="K388" s="31" t="s">
        <v>24</v>
      </c>
      <c r="L388" s="31" t="s">
        <v>25</v>
      </c>
      <c r="M388" s="32">
        <v>85</v>
      </c>
      <c r="N388" s="33">
        <v>101946.48</v>
      </c>
      <c r="O388" s="171"/>
    </row>
    <row r="389" spans="1:15" s="19" customFormat="1" ht="32" hidden="1" x14ac:dyDescent="0.2">
      <c r="A389" s="29" t="s">
        <v>369</v>
      </c>
      <c r="B389" s="30" t="s">
        <v>622</v>
      </c>
      <c r="C389" s="30" t="s">
        <v>623</v>
      </c>
      <c r="D389" s="167" t="s">
        <v>624</v>
      </c>
      <c r="E389" s="167"/>
      <c r="F389" s="30" t="s">
        <v>804</v>
      </c>
      <c r="G389" s="30" t="s">
        <v>38</v>
      </c>
      <c r="H389" s="30" t="s">
        <v>39</v>
      </c>
      <c r="I389" s="31" t="s">
        <v>22</v>
      </c>
      <c r="J389" s="27" t="s">
        <v>170</v>
      </c>
      <c r="K389" s="31" t="s">
        <v>30</v>
      </c>
      <c r="L389" s="31" t="s">
        <v>31</v>
      </c>
      <c r="M389" s="32">
        <v>85</v>
      </c>
      <c r="N389" s="33">
        <v>166252.5</v>
      </c>
      <c r="O389" s="171"/>
    </row>
    <row r="390" spans="1:15" s="19" customFormat="1" ht="16" x14ac:dyDescent="0.2">
      <c r="A390" s="29" t="s">
        <v>369</v>
      </c>
      <c r="B390" s="30" t="s">
        <v>628</v>
      </c>
      <c r="C390" s="30" t="s">
        <v>629</v>
      </c>
      <c r="D390" s="165" t="s">
        <v>630</v>
      </c>
      <c r="E390" s="165" t="str">
        <f>VLOOKUP(B390,Description!$A$2:$B$88,2,FALSE)</f>
        <v>ArchaeoSafe's objective is to enhance the protection of cultural heritage by enabling real-time risk prediction and early warning systems. The expected change is the introduction of advanced monitoring tools that will help authorities prevent damage to heritage sites, improving preparedness for environmental threats and contributing to long-term preservation. Digital Twin platform that integrates BIM-GIS technologies, risk  assessment models, and an early warning system</v>
      </c>
      <c r="F390" s="30" t="s">
        <v>805</v>
      </c>
      <c r="G390" s="30" t="s">
        <v>44</v>
      </c>
      <c r="H390" s="30" t="s">
        <v>45</v>
      </c>
      <c r="I390" s="31" t="s">
        <v>18</v>
      </c>
      <c r="J390" s="27" t="s">
        <v>83</v>
      </c>
      <c r="K390" s="31" t="s">
        <v>20</v>
      </c>
      <c r="L390" s="31" t="s">
        <v>21</v>
      </c>
      <c r="M390" s="32">
        <v>80</v>
      </c>
      <c r="N390" s="33">
        <v>346752.02</v>
      </c>
      <c r="O390" s="171">
        <f>SUMIF($C$3:$C$413,C390,$N$3:$N$413)</f>
        <v>1154076.8699999999</v>
      </c>
    </row>
    <row r="391" spans="1:15" s="19" customFormat="1" ht="32" x14ac:dyDescent="0.2">
      <c r="A391" s="29" t="s">
        <v>369</v>
      </c>
      <c r="B391" s="30" t="s">
        <v>628</v>
      </c>
      <c r="C391" s="30" t="s">
        <v>629</v>
      </c>
      <c r="D391" s="166" t="s">
        <v>630</v>
      </c>
      <c r="E391" s="166"/>
      <c r="F391" s="30" t="s">
        <v>805</v>
      </c>
      <c r="G391" s="30" t="s">
        <v>44</v>
      </c>
      <c r="H391" s="30" t="s">
        <v>45</v>
      </c>
      <c r="I391" s="31" t="s">
        <v>22</v>
      </c>
      <c r="J391" s="27" t="s">
        <v>631</v>
      </c>
      <c r="K391" s="31" t="s">
        <v>20</v>
      </c>
      <c r="L391" s="31" t="s">
        <v>21</v>
      </c>
      <c r="M391" s="32">
        <v>80</v>
      </c>
      <c r="N391" s="33">
        <v>312213.88</v>
      </c>
      <c r="O391" s="171"/>
    </row>
    <row r="392" spans="1:15" s="19" customFormat="1" ht="30" customHeight="1" x14ac:dyDescent="0.2">
      <c r="A392" s="29" t="s">
        <v>369</v>
      </c>
      <c r="B392" s="30" t="s">
        <v>628</v>
      </c>
      <c r="C392" s="30" t="s">
        <v>629</v>
      </c>
      <c r="D392" s="166" t="s">
        <v>630</v>
      </c>
      <c r="E392" s="166"/>
      <c r="F392" s="30" t="s">
        <v>805</v>
      </c>
      <c r="G392" s="30" t="s">
        <v>44</v>
      </c>
      <c r="H392" s="30" t="s">
        <v>45</v>
      </c>
      <c r="I392" s="31" t="s">
        <v>22</v>
      </c>
      <c r="J392" s="27" t="s">
        <v>597</v>
      </c>
      <c r="K392" s="31" t="s">
        <v>30</v>
      </c>
      <c r="L392" s="31" t="s">
        <v>31</v>
      </c>
      <c r="M392" s="32">
        <v>85</v>
      </c>
      <c r="N392" s="33">
        <v>193496.8</v>
      </c>
      <c r="O392" s="171"/>
    </row>
    <row r="393" spans="1:15" s="19" customFormat="1" ht="16" x14ac:dyDescent="0.2">
      <c r="A393" s="29" t="s">
        <v>369</v>
      </c>
      <c r="B393" s="30" t="s">
        <v>628</v>
      </c>
      <c r="C393" s="30" t="s">
        <v>629</v>
      </c>
      <c r="D393" s="166" t="s">
        <v>630</v>
      </c>
      <c r="E393" s="166"/>
      <c r="F393" s="30" t="s">
        <v>805</v>
      </c>
      <c r="G393" s="30" t="s">
        <v>44</v>
      </c>
      <c r="H393" s="30" t="s">
        <v>45</v>
      </c>
      <c r="I393" s="31" t="s">
        <v>22</v>
      </c>
      <c r="J393" s="27" t="s">
        <v>454</v>
      </c>
      <c r="K393" s="31" t="s">
        <v>30</v>
      </c>
      <c r="L393" s="31" t="s">
        <v>31</v>
      </c>
      <c r="M393" s="32">
        <v>85</v>
      </c>
      <c r="N393" s="33">
        <v>94962</v>
      </c>
      <c r="O393" s="171"/>
    </row>
    <row r="394" spans="1:15" s="19" customFormat="1" ht="32" x14ac:dyDescent="0.2">
      <c r="A394" s="29" t="s">
        <v>369</v>
      </c>
      <c r="B394" s="30" t="s">
        <v>628</v>
      </c>
      <c r="C394" s="30" t="s">
        <v>629</v>
      </c>
      <c r="D394" s="166" t="s">
        <v>630</v>
      </c>
      <c r="E394" s="166"/>
      <c r="F394" s="30" t="s">
        <v>805</v>
      </c>
      <c r="G394" s="30" t="s">
        <v>44</v>
      </c>
      <c r="H394" s="30" t="s">
        <v>45</v>
      </c>
      <c r="I394" s="31" t="s">
        <v>22</v>
      </c>
      <c r="J394" s="27" t="s">
        <v>632</v>
      </c>
      <c r="K394" s="31" t="s">
        <v>24</v>
      </c>
      <c r="L394" s="31" t="s">
        <v>25</v>
      </c>
      <c r="M394" s="32">
        <v>85</v>
      </c>
      <c r="N394" s="33">
        <v>112115.17</v>
      </c>
      <c r="O394" s="171"/>
    </row>
    <row r="395" spans="1:15" s="19" customFormat="1" ht="32" x14ac:dyDescent="0.2">
      <c r="A395" s="29" t="s">
        <v>369</v>
      </c>
      <c r="B395" s="30" t="s">
        <v>628</v>
      </c>
      <c r="C395" s="30" t="s">
        <v>629</v>
      </c>
      <c r="D395" s="167" t="s">
        <v>630</v>
      </c>
      <c r="E395" s="167"/>
      <c r="F395" s="30" t="s">
        <v>805</v>
      </c>
      <c r="G395" s="30" t="s">
        <v>44</v>
      </c>
      <c r="H395" s="30" t="s">
        <v>45</v>
      </c>
      <c r="I395" s="31" t="s">
        <v>22</v>
      </c>
      <c r="J395" s="27" t="s">
        <v>119</v>
      </c>
      <c r="K395" s="31" t="s">
        <v>20</v>
      </c>
      <c r="L395" s="31" t="s">
        <v>35</v>
      </c>
      <c r="M395" s="32">
        <v>80</v>
      </c>
      <c r="N395" s="33">
        <v>94537</v>
      </c>
      <c r="O395" s="171"/>
    </row>
    <row r="396" spans="1:15" s="19" customFormat="1" ht="32" hidden="1" x14ac:dyDescent="0.2">
      <c r="A396" s="29" t="s">
        <v>369</v>
      </c>
      <c r="B396" s="30" t="s">
        <v>634</v>
      </c>
      <c r="C396" s="30" t="s">
        <v>635</v>
      </c>
      <c r="D396" s="165" t="s">
        <v>636</v>
      </c>
      <c r="E396" s="165" t="str">
        <f>VLOOKUP(B396,Description!$A$2:$B$88,2,FALSE)</f>
        <v>The project aims to enhance the growth and competitiveness of SMEs, including micro-SMEs, in three participating countries by supporting their Sustainable Digital Transformation.
Through a dedicated Technological Platform and a Maturity &amp; Sustainability Assessment Model, the project will assess digital needs, provide tailored support with dedicated tools and services, and foster a collaborative ecosystem, enabling a virtuous trans-national matchmaking among SMEs.</v>
      </c>
      <c r="F396" s="30" t="s">
        <v>804</v>
      </c>
      <c r="G396" s="30" t="s">
        <v>38</v>
      </c>
      <c r="H396" s="30" t="s">
        <v>39</v>
      </c>
      <c r="I396" s="31" t="s">
        <v>18</v>
      </c>
      <c r="J396" s="27" t="s">
        <v>637</v>
      </c>
      <c r="K396" s="31" t="s">
        <v>20</v>
      </c>
      <c r="L396" s="31" t="s">
        <v>21</v>
      </c>
      <c r="M396" s="32">
        <v>80</v>
      </c>
      <c r="N396" s="33">
        <v>360154.15</v>
      </c>
      <c r="O396" s="171">
        <f>SUMIF($C$3:$C$413,C396,$N$3:$N$413)</f>
        <v>1131354.23</v>
      </c>
    </row>
    <row r="397" spans="1:15" s="19" customFormat="1" ht="16" hidden="1" x14ac:dyDescent="0.2">
      <c r="A397" s="29" t="s">
        <v>369</v>
      </c>
      <c r="B397" s="30" t="s">
        <v>634</v>
      </c>
      <c r="C397" s="30" t="s">
        <v>635</v>
      </c>
      <c r="D397" s="166" t="s">
        <v>636</v>
      </c>
      <c r="E397" s="166"/>
      <c r="F397" s="30" t="s">
        <v>804</v>
      </c>
      <c r="G397" s="30" t="s">
        <v>38</v>
      </c>
      <c r="H397" s="30" t="s">
        <v>39</v>
      </c>
      <c r="I397" s="31" t="s">
        <v>22</v>
      </c>
      <c r="J397" s="27" t="s">
        <v>603</v>
      </c>
      <c r="K397" s="31" t="s">
        <v>20</v>
      </c>
      <c r="L397" s="31" t="s">
        <v>59</v>
      </c>
      <c r="M397" s="32">
        <v>80</v>
      </c>
      <c r="N397" s="33">
        <v>143437</v>
      </c>
      <c r="O397" s="171"/>
    </row>
    <row r="398" spans="1:15" s="19" customFormat="1" ht="32" hidden="1" x14ac:dyDescent="0.2">
      <c r="A398" s="29" t="s">
        <v>369</v>
      </c>
      <c r="B398" s="30" t="s">
        <v>634</v>
      </c>
      <c r="C398" s="30" t="s">
        <v>635</v>
      </c>
      <c r="D398" s="166" t="s">
        <v>636</v>
      </c>
      <c r="E398" s="166"/>
      <c r="F398" s="30" t="s">
        <v>804</v>
      </c>
      <c r="G398" s="30" t="s">
        <v>38</v>
      </c>
      <c r="H398" s="30" t="s">
        <v>39</v>
      </c>
      <c r="I398" s="31" t="s">
        <v>22</v>
      </c>
      <c r="J398" s="27" t="s">
        <v>638</v>
      </c>
      <c r="K398" s="31" t="s">
        <v>24</v>
      </c>
      <c r="L398" s="31" t="s">
        <v>25</v>
      </c>
      <c r="M398" s="32">
        <v>85</v>
      </c>
      <c r="N398" s="33">
        <v>191142</v>
      </c>
      <c r="O398" s="171"/>
    </row>
    <row r="399" spans="1:15" s="19" customFormat="1" ht="16" hidden="1" x14ac:dyDescent="0.2">
      <c r="A399" s="29" t="s">
        <v>369</v>
      </c>
      <c r="B399" s="30" t="s">
        <v>634</v>
      </c>
      <c r="C399" s="30" t="s">
        <v>635</v>
      </c>
      <c r="D399" s="166" t="s">
        <v>636</v>
      </c>
      <c r="E399" s="166"/>
      <c r="F399" s="30" t="s">
        <v>804</v>
      </c>
      <c r="G399" s="30" t="s">
        <v>38</v>
      </c>
      <c r="H399" s="30" t="s">
        <v>39</v>
      </c>
      <c r="I399" s="31" t="s">
        <v>22</v>
      </c>
      <c r="J399" s="27" t="s">
        <v>639</v>
      </c>
      <c r="K399" s="31" t="s">
        <v>24</v>
      </c>
      <c r="L399" s="31" t="s">
        <v>25</v>
      </c>
      <c r="M399" s="32">
        <v>85</v>
      </c>
      <c r="N399" s="33">
        <v>170959.58</v>
      </c>
      <c r="O399" s="171"/>
    </row>
    <row r="400" spans="1:15" s="19" customFormat="1" ht="28.5" hidden="1" customHeight="1" x14ac:dyDescent="0.2">
      <c r="A400" s="29" t="s">
        <v>369</v>
      </c>
      <c r="B400" s="30" t="s">
        <v>634</v>
      </c>
      <c r="C400" s="30" t="s">
        <v>635</v>
      </c>
      <c r="D400" s="166" t="s">
        <v>636</v>
      </c>
      <c r="E400" s="166"/>
      <c r="F400" s="30" t="s">
        <v>804</v>
      </c>
      <c r="G400" s="30" t="s">
        <v>38</v>
      </c>
      <c r="H400" s="30" t="s">
        <v>39</v>
      </c>
      <c r="I400" s="31" t="s">
        <v>22</v>
      </c>
      <c r="J400" s="27" t="s">
        <v>372</v>
      </c>
      <c r="K400" s="31" t="s">
        <v>30</v>
      </c>
      <c r="L400" s="31" t="s">
        <v>31</v>
      </c>
      <c r="M400" s="32">
        <v>85</v>
      </c>
      <c r="N400" s="33">
        <v>192024</v>
      </c>
      <c r="O400" s="171"/>
    </row>
    <row r="401" spans="1:15" s="19" customFormat="1" ht="32" hidden="1" x14ac:dyDescent="0.2">
      <c r="A401" s="29" t="s">
        <v>369</v>
      </c>
      <c r="B401" s="30" t="s">
        <v>634</v>
      </c>
      <c r="C401" s="30" t="s">
        <v>635</v>
      </c>
      <c r="D401" s="167" t="s">
        <v>636</v>
      </c>
      <c r="E401" s="167"/>
      <c r="F401" s="30" t="s">
        <v>804</v>
      </c>
      <c r="G401" s="30" t="s">
        <v>38</v>
      </c>
      <c r="H401" s="30" t="s">
        <v>39</v>
      </c>
      <c r="I401" s="31" t="s">
        <v>22</v>
      </c>
      <c r="J401" s="27" t="s">
        <v>640</v>
      </c>
      <c r="K401" s="31" t="s">
        <v>30</v>
      </c>
      <c r="L401" s="31" t="s">
        <v>31</v>
      </c>
      <c r="M401" s="32">
        <v>85</v>
      </c>
      <c r="N401" s="33">
        <v>73637.5</v>
      </c>
      <c r="O401" s="171"/>
    </row>
    <row r="402" spans="1:15" s="19" customFormat="1" ht="32" x14ac:dyDescent="0.2">
      <c r="A402" s="29" t="s">
        <v>369</v>
      </c>
      <c r="B402" s="30" t="s">
        <v>641</v>
      </c>
      <c r="C402" s="30" t="s">
        <v>642</v>
      </c>
      <c r="D402" s="165" t="s">
        <v>643</v>
      </c>
      <c r="E402" s="165" t="str">
        <f>VLOOKUP(B402,Description!$A$2:$B$88,2,FALSE)</f>
        <v>The MICA project aims to mitigate the impacts of climate change on human health by adopting an integrated approach based on the One Health concept, which considers the interconnections between human, animal, and environmental health. The project focuses on implementing pilot actions in Italy, Albania, and Montenegro, with the objective of developing common risk assessment strategies, decision support tools, and policy guidelines to address climate change-related threats.</v>
      </c>
      <c r="F402" s="30" t="s">
        <v>805</v>
      </c>
      <c r="G402" s="30" t="s">
        <v>44</v>
      </c>
      <c r="H402" s="30" t="s">
        <v>45</v>
      </c>
      <c r="I402" s="31" t="s">
        <v>18</v>
      </c>
      <c r="J402" s="27" t="s">
        <v>129</v>
      </c>
      <c r="K402" s="31" t="s">
        <v>20</v>
      </c>
      <c r="L402" s="31" t="s">
        <v>67</v>
      </c>
      <c r="M402" s="32">
        <v>80</v>
      </c>
      <c r="N402" s="33">
        <v>231034.13</v>
      </c>
      <c r="O402" s="171">
        <f>SUMIF($C$3:$C$413,C402,$N$3:$N$413)</f>
        <v>1117576.08</v>
      </c>
    </row>
    <row r="403" spans="1:15" s="19" customFormat="1" ht="48" x14ac:dyDescent="0.2">
      <c r="A403" s="29" t="s">
        <v>369</v>
      </c>
      <c r="B403" s="30" t="s">
        <v>641</v>
      </c>
      <c r="C403" s="30" t="s">
        <v>642</v>
      </c>
      <c r="D403" s="166" t="s">
        <v>643</v>
      </c>
      <c r="E403" s="166"/>
      <c r="F403" s="30" t="s">
        <v>805</v>
      </c>
      <c r="G403" s="30" t="s">
        <v>44</v>
      </c>
      <c r="H403" s="30" t="s">
        <v>45</v>
      </c>
      <c r="I403" s="31" t="s">
        <v>22</v>
      </c>
      <c r="J403" s="27" t="s">
        <v>644</v>
      </c>
      <c r="K403" s="31" t="s">
        <v>20</v>
      </c>
      <c r="L403" s="31" t="s">
        <v>67</v>
      </c>
      <c r="M403" s="32">
        <v>80</v>
      </c>
      <c r="N403" s="33">
        <v>204810.07</v>
      </c>
      <c r="O403" s="171"/>
    </row>
    <row r="404" spans="1:15" s="19" customFormat="1" ht="16" x14ac:dyDescent="0.2">
      <c r="A404" s="29" t="s">
        <v>369</v>
      </c>
      <c r="B404" s="30" t="s">
        <v>641</v>
      </c>
      <c r="C404" s="30" t="s">
        <v>642</v>
      </c>
      <c r="D404" s="166" t="s">
        <v>643</v>
      </c>
      <c r="E404" s="166"/>
      <c r="F404" s="30" t="s">
        <v>805</v>
      </c>
      <c r="G404" s="30" t="s">
        <v>44</v>
      </c>
      <c r="H404" s="30" t="s">
        <v>45</v>
      </c>
      <c r="I404" s="31" t="s">
        <v>22</v>
      </c>
      <c r="J404" s="27" t="s">
        <v>239</v>
      </c>
      <c r="K404" s="31" t="s">
        <v>20</v>
      </c>
      <c r="L404" s="31" t="s">
        <v>67</v>
      </c>
      <c r="M404" s="32">
        <v>80</v>
      </c>
      <c r="N404" s="33">
        <v>207060.93</v>
      </c>
      <c r="O404" s="171"/>
    </row>
    <row r="405" spans="1:15" s="19" customFormat="1" ht="16" x14ac:dyDescent="0.2">
      <c r="A405" s="29" t="s">
        <v>369</v>
      </c>
      <c r="B405" s="30" t="s">
        <v>641</v>
      </c>
      <c r="C405" s="30" t="s">
        <v>642</v>
      </c>
      <c r="D405" s="166" t="s">
        <v>643</v>
      </c>
      <c r="E405" s="166"/>
      <c r="F405" s="30" t="s">
        <v>805</v>
      </c>
      <c r="G405" s="30" t="s">
        <v>44</v>
      </c>
      <c r="H405" s="30" t="s">
        <v>45</v>
      </c>
      <c r="I405" s="31" t="s">
        <v>22</v>
      </c>
      <c r="J405" s="27" t="s">
        <v>645</v>
      </c>
      <c r="K405" s="31" t="s">
        <v>24</v>
      </c>
      <c r="L405" s="31" t="s">
        <v>123</v>
      </c>
      <c r="M405" s="32">
        <v>85</v>
      </c>
      <c r="N405" s="33">
        <v>155461.20000000001</v>
      </c>
      <c r="O405" s="171"/>
    </row>
    <row r="406" spans="1:15" s="19" customFormat="1" ht="32" x14ac:dyDescent="0.2">
      <c r="A406" s="29" t="s">
        <v>369</v>
      </c>
      <c r="B406" s="30" t="s">
        <v>641</v>
      </c>
      <c r="C406" s="30" t="s">
        <v>642</v>
      </c>
      <c r="D406" s="166" t="s">
        <v>643</v>
      </c>
      <c r="E406" s="166"/>
      <c r="F406" s="30" t="s">
        <v>805</v>
      </c>
      <c r="G406" s="30" t="s">
        <v>44</v>
      </c>
      <c r="H406" s="30" t="s">
        <v>45</v>
      </c>
      <c r="I406" s="31" t="s">
        <v>22</v>
      </c>
      <c r="J406" s="27" t="s">
        <v>633</v>
      </c>
      <c r="K406" s="31" t="s">
        <v>24</v>
      </c>
      <c r="L406" s="31" t="s">
        <v>25</v>
      </c>
      <c r="M406" s="32">
        <v>85</v>
      </c>
      <c r="N406" s="33">
        <v>134667</v>
      </c>
      <c r="O406" s="171"/>
    </row>
    <row r="407" spans="1:15" s="19" customFormat="1" ht="32" x14ac:dyDescent="0.2">
      <c r="A407" s="29" t="s">
        <v>369</v>
      </c>
      <c r="B407" s="30" t="s">
        <v>641</v>
      </c>
      <c r="C407" s="30" t="s">
        <v>642</v>
      </c>
      <c r="D407" s="167" t="s">
        <v>643</v>
      </c>
      <c r="E407" s="167"/>
      <c r="F407" s="30" t="s">
        <v>805</v>
      </c>
      <c r="G407" s="30" t="s">
        <v>44</v>
      </c>
      <c r="H407" s="30" t="s">
        <v>45</v>
      </c>
      <c r="I407" s="31" t="s">
        <v>22</v>
      </c>
      <c r="J407" s="27" t="s">
        <v>646</v>
      </c>
      <c r="K407" s="31" t="s">
        <v>30</v>
      </c>
      <c r="L407" s="31" t="s">
        <v>31</v>
      </c>
      <c r="M407" s="32">
        <v>85</v>
      </c>
      <c r="N407" s="33">
        <v>184542.75</v>
      </c>
      <c r="O407" s="171"/>
    </row>
    <row r="408" spans="1:15" s="19" customFormat="1" ht="32" hidden="1" x14ac:dyDescent="0.2">
      <c r="A408" s="29" t="s">
        <v>369</v>
      </c>
      <c r="B408" s="30" t="s">
        <v>647</v>
      </c>
      <c r="C408" s="30" t="s">
        <v>648</v>
      </c>
      <c r="D408" s="165" t="s">
        <v>649</v>
      </c>
      <c r="E408" s="165" t="str">
        <f>VLOOKUP(B408,Description!$A$2:$B$88,2,FALSE)</f>
        <v>innovative and sustainable sport tourism in the South Adriatic region, stimulating economic growth, social inclusion, and public health, while leveraging sports and e-sports as tools for cultural exchange, active living, and regional development.</v>
      </c>
      <c r="F408" s="30" t="s">
        <v>803</v>
      </c>
      <c r="G408" s="30" t="s">
        <v>42</v>
      </c>
      <c r="H408" s="30" t="s">
        <v>43</v>
      </c>
      <c r="I408" s="31" t="s">
        <v>18</v>
      </c>
      <c r="J408" s="27" t="s">
        <v>650</v>
      </c>
      <c r="K408" s="31" t="s">
        <v>20</v>
      </c>
      <c r="L408" s="31" t="s">
        <v>67</v>
      </c>
      <c r="M408" s="32">
        <v>80</v>
      </c>
      <c r="N408" s="33">
        <v>216801</v>
      </c>
      <c r="O408" s="171">
        <f>SUMIF($C$3:$C$413,C408,$N$3:$N$413)</f>
        <v>1044330</v>
      </c>
    </row>
    <row r="409" spans="1:15" s="19" customFormat="1" ht="48" hidden="1" x14ac:dyDescent="0.2">
      <c r="A409" s="29" t="s">
        <v>369</v>
      </c>
      <c r="B409" s="30" t="s">
        <v>647</v>
      </c>
      <c r="C409" s="30" t="s">
        <v>648</v>
      </c>
      <c r="D409" s="166"/>
      <c r="E409" s="166"/>
      <c r="F409" s="30" t="s">
        <v>803</v>
      </c>
      <c r="G409" s="30" t="s">
        <v>42</v>
      </c>
      <c r="H409" s="30" t="s">
        <v>43</v>
      </c>
      <c r="I409" s="31" t="s">
        <v>22</v>
      </c>
      <c r="J409" s="27" t="s">
        <v>651</v>
      </c>
      <c r="K409" s="31" t="s">
        <v>20</v>
      </c>
      <c r="L409" s="31" t="s">
        <v>67</v>
      </c>
      <c r="M409" s="32">
        <v>80</v>
      </c>
      <c r="N409" s="33">
        <v>166770</v>
      </c>
      <c r="O409" s="171"/>
    </row>
    <row r="410" spans="1:15" s="19" customFormat="1" ht="48" hidden="1" x14ac:dyDescent="0.2">
      <c r="A410" s="29" t="s">
        <v>369</v>
      </c>
      <c r="B410" s="30" t="s">
        <v>647</v>
      </c>
      <c r="C410" s="30" t="s">
        <v>648</v>
      </c>
      <c r="D410" s="166"/>
      <c r="E410" s="166"/>
      <c r="F410" s="30" t="s">
        <v>803</v>
      </c>
      <c r="G410" s="30" t="s">
        <v>42</v>
      </c>
      <c r="H410" s="30" t="s">
        <v>43</v>
      </c>
      <c r="I410" s="31" t="s">
        <v>22</v>
      </c>
      <c r="J410" s="27" t="s">
        <v>96</v>
      </c>
      <c r="K410" s="31" t="s">
        <v>20</v>
      </c>
      <c r="L410" s="31" t="s">
        <v>35</v>
      </c>
      <c r="M410" s="32">
        <v>80</v>
      </c>
      <c r="N410" s="33">
        <v>165393</v>
      </c>
      <c r="O410" s="171"/>
    </row>
    <row r="411" spans="1:15" s="19" customFormat="1" ht="16" hidden="1" x14ac:dyDescent="0.2">
      <c r="A411" s="29" t="s">
        <v>369</v>
      </c>
      <c r="B411" s="30" t="s">
        <v>647</v>
      </c>
      <c r="C411" s="30" t="s">
        <v>648</v>
      </c>
      <c r="D411" s="166"/>
      <c r="E411" s="166"/>
      <c r="F411" s="30" t="s">
        <v>803</v>
      </c>
      <c r="G411" s="30" t="s">
        <v>42</v>
      </c>
      <c r="H411" s="30" t="s">
        <v>43</v>
      </c>
      <c r="I411" s="31" t="s">
        <v>22</v>
      </c>
      <c r="J411" s="27" t="s">
        <v>652</v>
      </c>
      <c r="K411" s="31" t="s">
        <v>20</v>
      </c>
      <c r="L411" s="31" t="s">
        <v>35</v>
      </c>
      <c r="M411" s="32">
        <v>80</v>
      </c>
      <c r="N411" s="33">
        <v>151266</v>
      </c>
      <c r="O411" s="171"/>
    </row>
    <row r="412" spans="1:15" s="19" customFormat="1" ht="16" hidden="1" x14ac:dyDescent="0.2">
      <c r="A412" s="29" t="s">
        <v>369</v>
      </c>
      <c r="B412" s="30" t="s">
        <v>647</v>
      </c>
      <c r="C412" s="30" t="s">
        <v>648</v>
      </c>
      <c r="D412" s="166"/>
      <c r="E412" s="166"/>
      <c r="F412" s="30" t="s">
        <v>803</v>
      </c>
      <c r="G412" s="30" t="s">
        <v>42</v>
      </c>
      <c r="H412" s="30" t="s">
        <v>43</v>
      </c>
      <c r="I412" s="31" t="s">
        <v>22</v>
      </c>
      <c r="J412" s="27" t="s">
        <v>653</v>
      </c>
      <c r="K412" s="31" t="s">
        <v>30</v>
      </c>
      <c r="L412" s="31" t="s">
        <v>31</v>
      </c>
      <c r="M412" s="32">
        <v>85</v>
      </c>
      <c r="N412" s="33">
        <v>172000</v>
      </c>
      <c r="O412" s="171"/>
    </row>
    <row r="413" spans="1:15" s="19" customFormat="1" ht="16" hidden="1" x14ac:dyDescent="0.2">
      <c r="A413" s="29" t="s">
        <v>369</v>
      </c>
      <c r="B413" s="30" t="s">
        <v>647</v>
      </c>
      <c r="C413" s="30" t="s">
        <v>648</v>
      </c>
      <c r="D413" s="167"/>
      <c r="E413" s="167"/>
      <c r="F413" s="30" t="s">
        <v>803</v>
      </c>
      <c r="G413" s="30" t="s">
        <v>42</v>
      </c>
      <c r="H413" s="30" t="s">
        <v>43</v>
      </c>
      <c r="I413" s="31" t="s">
        <v>22</v>
      </c>
      <c r="J413" s="27" t="s">
        <v>654</v>
      </c>
      <c r="K413" s="31" t="s">
        <v>24</v>
      </c>
      <c r="L413" s="31" t="s">
        <v>25</v>
      </c>
      <c r="M413" s="32">
        <v>85</v>
      </c>
      <c r="N413" s="33">
        <v>172100</v>
      </c>
      <c r="O413" s="171"/>
    </row>
    <row r="414" spans="1:15" x14ac:dyDescent="0.2">
      <c r="N414" s="22">
        <f>SUBTOTAL(9,N3:N413)</f>
        <v>21769544.820000004</v>
      </c>
      <c r="O414" s="22">
        <f>SUBTOTAL(9,O3:O413)</f>
        <v>21769544.82</v>
      </c>
    </row>
    <row r="416" spans="1:15" s="19" customFormat="1" x14ac:dyDescent="0.2">
      <c r="A416" s="18" t="s">
        <v>794</v>
      </c>
      <c r="B416" s="18">
        <f>COUNTIF($I$3:$I$413,"*Lead*")</f>
        <v>87</v>
      </c>
      <c r="C416" s="16">
        <f>B416/$B$416</f>
        <v>1</v>
      </c>
    </row>
    <row r="417" spans="1:3" s="19" customFormat="1" x14ac:dyDescent="0.2">
      <c r="A417" s="18" t="s">
        <v>795</v>
      </c>
      <c r="B417" s="18">
        <f>COUNTIFS($I$3:$I$413,"*Lead*",$F$3:$F$413,"*PA 1*")</f>
        <v>18</v>
      </c>
      <c r="C417" s="16">
        <f>B417/$B$416</f>
        <v>0.20689655172413793</v>
      </c>
    </row>
    <row r="418" spans="1:3" s="19" customFormat="1" x14ac:dyDescent="0.2">
      <c r="A418" s="18" t="s">
        <v>796</v>
      </c>
      <c r="B418" s="18">
        <f>COUNTIFS($I$3:$I$413,"*Lead*",$F$3:$F$413,"*PA 2*")</f>
        <v>26</v>
      </c>
      <c r="C418" s="16">
        <f t="shared" ref="C418:C421" si="2">B418/$B$416</f>
        <v>0.2988505747126437</v>
      </c>
    </row>
    <row r="419" spans="1:3" s="19" customFormat="1" x14ac:dyDescent="0.2">
      <c r="A419" s="18" t="s">
        <v>797</v>
      </c>
      <c r="B419" s="18">
        <f>COUNTIFS($I$3:$I$413,"*Lead*",$F$3:$F$413,"*PA 3*")</f>
        <v>13</v>
      </c>
      <c r="C419" s="16">
        <f t="shared" si="2"/>
        <v>0.14942528735632185</v>
      </c>
    </row>
    <row r="420" spans="1:3" s="19" customFormat="1" x14ac:dyDescent="0.2">
      <c r="A420" s="18" t="s">
        <v>798</v>
      </c>
      <c r="B420" s="18">
        <f>COUNTIFS($I$3:$I$413,"*Lead*",$F$3:$F$413,"*PA 4*")</f>
        <v>20</v>
      </c>
      <c r="C420" s="16">
        <f t="shared" si="2"/>
        <v>0.22988505747126436</v>
      </c>
    </row>
    <row r="421" spans="1:3" s="19" customFormat="1" x14ac:dyDescent="0.2">
      <c r="A421" s="18" t="s">
        <v>799</v>
      </c>
      <c r="B421" s="18">
        <f>COUNTIFS($I$3:$I$413,"*Lead*",$F$3:$F$413,"*PA 5*")</f>
        <v>10</v>
      </c>
      <c r="C421" s="16">
        <f t="shared" si="2"/>
        <v>0.11494252873563218</v>
      </c>
    </row>
    <row r="422" spans="1:3" s="19" customFormat="1" x14ac:dyDescent="0.2"/>
    <row r="423" spans="1:3" s="19" customFormat="1" x14ac:dyDescent="0.2">
      <c r="A423" s="34" t="s">
        <v>806</v>
      </c>
      <c r="B423" s="20">
        <f>SUM($N$3:$N$413)</f>
        <v>72225142.100000009</v>
      </c>
      <c r="C423" s="17">
        <f>B423/$B$423</f>
        <v>1</v>
      </c>
    </row>
    <row r="424" spans="1:3" s="19" customFormat="1" x14ac:dyDescent="0.2">
      <c r="A424" s="34" t="s">
        <v>807</v>
      </c>
      <c r="B424" s="20">
        <f>SUMIF($F$3:$F$413, "PA 1",$N$3:$N$413)</f>
        <v>15680973.649999997</v>
      </c>
      <c r="C424" s="17">
        <f t="shared" ref="C424:C428" si="3">B424/$B$423</f>
        <v>0.21711239596162726</v>
      </c>
    </row>
    <row r="425" spans="1:3" s="19" customFormat="1" x14ac:dyDescent="0.2">
      <c r="A425" s="34" t="s">
        <v>808</v>
      </c>
      <c r="B425" s="20">
        <f>SUMIF($F$3:$F$413, "PA 2",$N$3:$N$413)</f>
        <v>21769544.820000004</v>
      </c>
      <c r="C425" s="17">
        <f t="shared" si="3"/>
        <v>0.30141228091817074</v>
      </c>
    </row>
    <row r="426" spans="1:3" s="19" customFormat="1" x14ac:dyDescent="0.2">
      <c r="A426" s="34" t="s">
        <v>809</v>
      </c>
      <c r="B426" s="20">
        <f>SUMIF($F$3:$F$413, "PA 3",$N$3:$N$413)</f>
        <v>13178400.82</v>
      </c>
      <c r="C426" s="17">
        <f t="shared" si="3"/>
        <v>0.18246278839789223</v>
      </c>
    </row>
    <row r="427" spans="1:3" s="19" customFormat="1" x14ac:dyDescent="0.2">
      <c r="A427" s="34" t="s">
        <v>810</v>
      </c>
      <c r="B427" s="20">
        <f>SUMIF($F$3:$F$413, "PA 4",$N$3:$N$413)</f>
        <v>15735853.139999995</v>
      </c>
      <c r="C427" s="17">
        <f t="shared" si="3"/>
        <v>0.21787223510357057</v>
      </c>
    </row>
    <row r="428" spans="1:3" s="19" customFormat="1" x14ac:dyDescent="0.2">
      <c r="A428" s="34" t="s">
        <v>811</v>
      </c>
      <c r="B428" s="20">
        <f>SUMIF($F$3:$F$413, "PA 5",$N$3:$N$413)</f>
        <v>5860369.6699999999</v>
      </c>
      <c r="C428" s="17">
        <f t="shared" si="3"/>
        <v>8.114029961873899E-2</v>
      </c>
    </row>
    <row r="429" spans="1:3" s="19" customFormat="1" x14ac:dyDescent="0.2"/>
    <row r="430" spans="1:3" s="19" customFormat="1" ht="16" x14ac:dyDescent="0.2">
      <c r="A430" s="35" t="s">
        <v>812</v>
      </c>
      <c r="B430" s="36">
        <f>SUM($N$3:$N$413)</f>
        <v>72225142.100000009</v>
      </c>
      <c r="C430" s="16">
        <f>B430/$B$430</f>
        <v>1</v>
      </c>
    </row>
    <row r="431" spans="1:3" s="19" customFormat="1" x14ac:dyDescent="0.2">
      <c r="A431" s="18" t="s">
        <v>20</v>
      </c>
      <c r="B431" s="36">
        <f>SUMIF($K$3:$K$413,A431,$N$3:$N$413)</f>
        <v>37923549.670000017</v>
      </c>
      <c r="C431" s="16">
        <f t="shared" ref="C431:C433" si="4">B431/$B$430</f>
        <v>0.52507407486291413</v>
      </c>
    </row>
    <row r="432" spans="1:3" s="19" customFormat="1" x14ac:dyDescent="0.2">
      <c r="A432" s="18" t="s">
        <v>24</v>
      </c>
      <c r="B432" s="36">
        <f>SUMIF($K$3:$K$413,A432,$N$3:$N$413)</f>
        <v>17389095.710000001</v>
      </c>
      <c r="C432" s="16">
        <f t="shared" si="4"/>
        <v>0.24076236064615508</v>
      </c>
    </row>
    <row r="433" spans="1:3" s="19" customFormat="1" x14ac:dyDescent="0.2">
      <c r="A433" s="18" t="s">
        <v>30</v>
      </c>
      <c r="B433" s="36">
        <f>SUMIF($K$3:$K$413,A433,$N$3:$N$413)</f>
        <v>16912496.720000003</v>
      </c>
      <c r="C433" s="16">
        <f t="shared" si="4"/>
        <v>0.23416356449093093</v>
      </c>
    </row>
    <row r="434" spans="1:3" s="19" customFormat="1" x14ac:dyDescent="0.2"/>
    <row r="435" spans="1:3" s="19" customFormat="1" x14ac:dyDescent="0.2">
      <c r="A435" s="34" t="s">
        <v>813</v>
      </c>
      <c r="B435" s="20">
        <f>SUM($N$3:$N$413)</f>
        <v>72225142.100000009</v>
      </c>
      <c r="C435" s="17">
        <f>B435/$B$435</f>
        <v>1</v>
      </c>
    </row>
    <row r="436" spans="1:3" s="19" customFormat="1" x14ac:dyDescent="0.2">
      <c r="A436" s="34" t="s">
        <v>814</v>
      </c>
      <c r="B436" s="20">
        <f>SUMIF($B$3:$B$413, "*SA-01*",$N$3:$N$413)</f>
        <v>6460246.5199999986</v>
      </c>
      <c r="C436" s="17">
        <f t="shared" ref="C436:C438" si="5">B436/$B$423</f>
        <v>8.9445950982767225E-2</v>
      </c>
    </row>
    <row r="437" spans="1:3" s="19" customFormat="1" x14ac:dyDescent="0.2">
      <c r="A437" s="34" t="s">
        <v>815</v>
      </c>
      <c r="B437" s="20">
        <f>SUMIF($B$3:$B$413, "*SA-02*",$N$3:$N$413)</f>
        <v>24891486.25</v>
      </c>
      <c r="C437" s="17">
        <f t="shared" si="5"/>
        <v>0.34463741470437337</v>
      </c>
    </row>
    <row r="438" spans="1:3" s="19" customFormat="1" x14ac:dyDescent="0.2">
      <c r="A438" s="34" t="s">
        <v>816</v>
      </c>
      <c r="B438" s="20">
        <f>SUMIF($B$3:$B$413, "*SA-03*",$N$3:$N$413)</f>
        <v>40873409.330000021</v>
      </c>
      <c r="C438" s="17">
        <f t="shared" si="5"/>
        <v>0.56591663431285955</v>
      </c>
    </row>
    <row r="439" spans="1:3" s="19" customFormat="1" x14ac:dyDescent="0.2"/>
    <row r="440" spans="1:3" s="19" customFormat="1" ht="32" x14ac:dyDescent="0.2">
      <c r="A440" s="35" t="s">
        <v>820</v>
      </c>
      <c r="B440" s="21">
        <v>303</v>
      </c>
      <c r="C440" s="16">
        <v>1</v>
      </c>
    </row>
    <row r="441" spans="1:3" s="19" customFormat="1" x14ac:dyDescent="0.2">
      <c r="A441" s="18" t="s">
        <v>817</v>
      </c>
      <c r="B441" s="21">
        <v>133</v>
      </c>
      <c r="C441" s="16">
        <v>0.43894389438943893</v>
      </c>
    </row>
    <row r="442" spans="1:3" s="19" customFormat="1" x14ac:dyDescent="0.2">
      <c r="A442" s="18" t="s">
        <v>818</v>
      </c>
      <c r="B442" s="21">
        <v>82</v>
      </c>
      <c r="C442" s="16">
        <v>0.27062706270627063</v>
      </c>
    </row>
    <row r="443" spans="1:3" s="19" customFormat="1" x14ac:dyDescent="0.2">
      <c r="A443" s="18" t="s">
        <v>819</v>
      </c>
      <c r="B443" s="21">
        <v>88</v>
      </c>
      <c r="C443" s="16">
        <v>0.29042904290429045</v>
      </c>
    </row>
    <row r="444" spans="1:3" s="19" customFormat="1" x14ac:dyDescent="0.2"/>
    <row r="445" spans="1:3" s="19" customFormat="1" x14ac:dyDescent="0.2"/>
    <row r="446" spans="1:3" s="19" customFormat="1" x14ac:dyDescent="0.2"/>
    <row r="447" spans="1:3" s="19" customFormat="1" x14ac:dyDescent="0.2"/>
    <row r="448" spans="1:3" s="19" customFormat="1" x14ac:dyDescent="0.2"/>
  </sheetData>
  <autoFilter ref="A2:O413" xr:uid="{00000000-0009-0000-0000-000002000000}">
    <filterColumn colId="5">
      <filters>
        <filter val="PA 2"/>
      </filters>
    </filterColumn>
  </autoFilter>
  <mergeCells count="261">
    <mergeCell ref="D151:D154"/>
    <mergeCell ref="D148:D150"/>
    <mergeCell ref="D144:D147"/>
    <mergeCell ref="D141:D143"/>
    <mergeCell ref="D137:D140"/>
    <mergeCell ref="D134:D136"/>
    <mergeCell ref="O384:O389"/>
    <mergeCell ref="O323:O328"/>
    <mergeCell ref="O329:O333"/>
    <mergeCell ref="O334:O339"/>
    <mergeCell ref="O340:O345"/>
    <mergeCell ref="O346:O351"/>
    <mergeCell ref="O352:O357"/>
    <mergeCell ref="O358:O362"/>
    <mergeCell ref="O363:O367"/>
    <mergeCell ref="O368:O371"/>
    <mergeCell ref="O372:O377"/>
    <mergeCell ref="O378:O383"/>
    <mergeCell ref="O319:O322"/>
    <mergeCell ref="O313:O318"/>
    <mergeCell ref="O257:O261"/>
    <mergeCell ref="O262:O265"/>
    <mergeCell ref="O266:O270"/>
    <mergeCell ref="O271:O275"/>
    <mergeCell ref="O144:O147"/>
    <mergeCell ref="O276:O280"/>
    <mergeCell ref="O281:O286"/>
    <mergeCell ref="O287:O291"/>
    <mergeCell ref="O292:O297"/>
    <mergeCell ref="O298:O302"/>
    <mergeCell ref="O303:O306"/>
    <mergeCell ref="O307:O312"/>
    <mergeCell ref="O251:O256"/>
    <mergeCell ref="O194:O197"/>
    <mergeCell ref="O198:O201"/>
    <mergeCell ref="O202:O205"/>
    <mergeCell ref="O206:O211"/>
    <mergeCell ref="O212:O217"/>
    <mergeCell ref="O218:O223"/>
    <mergeCell ref="O224:O228"/>
    <mergeCell ref="O229:O234"/>
    <mergeCell ref="O235:O238"/>
    <mergeCell ref="O239:O244"/>
    <mergeCell ref="O245:O250"/>
    <mergeCell ref="O70:O74"/>
    <mergeCell ref="O402:O407"/>
    <mergeCell ref="O408:O413"/>
    <mergeCell ref="O79:O81"/>
    <mergeCell ref="O82:O85"/>
    <mergeCell ref="O86:O88"/>
    <mergeCell ref="O89:O93"/>
    <mergeCell ref="O94:O97"/>
    <mergeCell ref="O98:O101"/>
    <mergeCell ref="O102:O105"/>
    <mergeCell ref="O106:O110"/>
    <mergeCell ref="O396:O401"/>
    <mergeCell ref="O390:O395"/>
    <mergeCell ref="O111:O114"/>
    <mergeCell ref="O115:O116"/>
    <mergeCell ref="O117:O119"/>
    <mergeCell ref="O120:O122"/>
    <mergeCell ref="O123:O126"/>
    <mergeCell ref="O127:O130"/>
    <mergeCell ref="O131:O133"/>
    <mergeCell ref="O134:O136"/>
    <mergeCell ref="O189:O193"/>
    <mergeCell ref="O137:O140"/>
    <mergeCell ref="O141:O143"/>
    <mergeCell ref="O185:O188"/>
    <mergeCell ref="D131:D133"/>
    <mergeCell ref="D127:D130"/>
    <mergeCell ref="D3:D4"/>
    <mergeCell ref="D5:D8"/>
    <mergeCell ref="D9:D12"/>
    <mergeCell ref="D13:D16"/>
    <mergeCell ref="D17:D20"/>
    <mergeCell ref="D21:D24"/>
    <mergeCell ref="D25:D28"/>
    <mergeCell ref="D29:D32"/>
    <mergeCell ref="D43:D46"/>
    <mergeCell ref="D33:D37"/>
    <mergeCell ref="D38:D42"/>
    <mergeCell ref="O3:O4"/>
    <mergeCell ref="O5:O8"/>
    <mergeCell ref="O9:O12"/>
    <mergeCell ref="O13:O16"/>
    <mergeCell ref="O17:O20"/>
    <mergeCell ref="O75:O78"/>
    <mergeCell ref="O25:O28"/>
    <mergeCell ref="O29:O32"/>
    <mergeCell ref="O33:O37"/>
    <mergeCell ref="O38:O42"/>
    <mergeCell ref="D160:D165"/>
    <mergeCell ref="D166:D173"/>
    <mergeCell ref="D174:D178"/>
    <mergeCell ref="D179:D184"/>
    <mergeCell ref="O21:O24"/>
    <mergeCell ref="D123:D126"/>
    <mergeCell ref="D120:D122"/>
    <mergeCell ref="D52:D55"/>
    <mergeCell ref="D56:D59"/>
    <mergeCell ref="D75:D78"/>
    <mergeCell ref="D82:D85"/>
    <mergeCell ref="O148:O150"/>
    <mergeCell ref="O151:O154"/>
    <mergeCell ref="O155:O159"/>
    <mergeCell ref="O160:O165"/>
    <mergeCell ref="O166:O173"/>
    <mergeCell ref="O174:O178"/>
    <mergeCell ref="O179:O184"/>
    <mergeCell ref="O43:O46"/>
    <mergeCell ref="O47:O51"/>
    <mergeCell ref="O52:O55"/>
    <mergeCell ref="O56:O59"/>
    <mergeCell ref="O60:O64"/>
    <mergeCell ref="O65:O69"/>
    <mergeCell ref="D408:D413"/>
    <mergeCell ref="D402:D407"/>
    <mergeCell ref="D396:D401"/>
    <mergeCell ref="D390:D395"/>
    <mergeCell ref="D384:D389"/>
    <mergeCell ref="D378:D383"/>
    <mergeCell ref="D372:D377"/>
    <mergeCell ref="D352:D357"/>
    <mergeCell ref="D346:D351"/>
    <mergeCell ref="D368:D371"/>
    <mergeCell ref="D340:D345"/>
    <mergeCell ref="D358:D362"/>
    <mergeCell ref="D363:D367"/>
    <mergeCell ref="D271:D275"/>
    <mergeCell ref="D266:D270"/>
    <mergeCell ref="D319:D322"/>
    <mergeCell ref="D262:D265"/>
    <mergeCell ref="D115:D116"/>
    <mergeCell ref="D329:D333"/>
    <mergeCell ref="D334:D339"/>
    <mergeCell ref="D303:D306"/>
    <mergeCell ref="D276:D280"/>
    <mergeCell ref="D287:D291"/>
    <mergeCell ref="D298:D302"/>
    <mergeCell ref="D235:D238"/>
    <mergeCell ref="D239:D244"/>
    <mergeCell ref="D245:D250"/>
    <mergeCell ref="D251:D256"/>
    <mergeCell ref="D257:D261"/>
    <mergeCell ref="D206:D211"/>
    <mergeCell ref="D212:D217"/>
    <mergeCell ref="D218:D223"/>
    <mergeCell ref="D224:D228"/>
    <mergeCell ref="D229:D234"/>
    <mergeCell ref="D79:D81"/>
    <mergeCell ref="D86:D88"/>
    <mergeCell ref="D47:D51"/>
    <mergeCell ref="D60:D64"/>
    <mergeCell ref="D65:D69"/>
    <mergeCell ref="D70:D74"/>
    <mergeCell ref="D89:D93"/>
    <mergeCell ref="D323:D328"/>
    <mergeCell ref="D313:D318"/>
    <mergeCell ref="D307:D312"/>
    <mergeCell ref="D292:D297"/>
    <mergeCell ref="D281:D286"/>
    <mergeCell ref="D117:D119"/>
    <mergeCell ref="D94:D97"/>
    <mergeCell ref="D98:D101"/>
    <mergeCell ref="D102:D105"/>
    <mergeCell ref="D111:D114"/>
    <mergeCell ref="D106:D110"/>
    <mergeCell ref="D185:D188"/>
    <mergeCell ref="D189:D193"/>
    <mergeCell ref="D194:D197"/>
    <mergeCell ref="D198:D201"/>
    <mergeCell ref="D202:D205"/>
    <mergeCell ref="D155:D159"/>
    <mergeCell ref="E3:E4"/>
    <mergeCell ref="E9:E12"/>
    <mergeCell ref="E396:E401"/>
    <mergeCell ref="E402:E407"/>
    <mergeCell ref="E390:E395"/>
    <mergeCell ref="E384:E389"/>
    <mergeCell ref="E358:E362"/>
    <mergeCell ref="E352:E357"/>
    <mergeCell ref="E346:E351"/>
    <mergeCell ref="E340:E345"/>
    <mergeCell ref="E334:E339"/>
    <mergeCell ref="E329:E333"/>
    <mergeCell ref="E323:E328"/>
    <mergeCell ref="E319:E322"/>
    <mergeCell ref="E313:E318"/>
    <mergeCell ref="E307:E312"/>
    <mergeCell ref="E262:E265"/>
    <mergeCell ref="E257:E261"/>
    <mergeCell ref="E251:E256"/>
    <mergeCell ref="E303:E306"/>
    <mergeCell ref="E298:E302"/>
    <mergeCell ref="E292:E297"/>
    <mergeCell ref="E276:E280"/>
    <mergeCell ref="E5:E8"/>
    <mergeCell ref="E408:E413"/>
    <mergeCell ref="E378:E383"/>
    <mergeCell ref="E372:E377"/>
    <mergeCell ref="E368:E371"/>
    <mergeCell ref="E363:E367"/>
    <mergeCell ref="E25:E28"/>
    <mergeCell ref="E29:E32"/>
    <mergeCell ref="E33:E37"/>
    <mergeCell ref="E38:E42"/>
    <mergeCell ref="E131:E133"/>
    <mergeCell ref="E134:E136"/>
    <mergeCell ref="E94:E97"/>
    <mergeCell ref="E102:E105"/>
    <mergeCell ref="E123:E126"/>
    <mergeCell ref="E127:E130"/>
    <mergeCell ref="E155:E159"/>
    <mergeCell ref="E160:E165"/>
    <mergeCell ref="E166:E173"/>
    <mergeCell ref="E174:E178"/>
    <mergeCell ref="E287:E291"/>
    <mergeCell ref="E281:E286"/>
    <mergeCell ref="E144:E147"/>
    <mergeCell ref="E151:E154"/>
    <mergeCell ref="E98:E101"/>
    <mergeCell ref="E13:E16"/>
    <mergeCell ref="E17:E20"/>
    <mergeCell ref="E21:E24"/>
    <mergeCell ref="E194:E197"/>
    <mergeCell ref="E189:E193"/>
    <mergeCell ref="E185:E188"/>
    <mergeCell ref="E179:E184"/>
    <mergeCell ref="E65:E69"/>
    <mergeCell ref="E70:E74"/>
    <mergeCell ref="E75:E78"/>
    <mergeCell ref="E79:E81"/>
    <mergeCell ref="E82:E85"/>
    <mergeCell ref="E43:E46"/>
    <mergeCell ref="E47:E51"/>
    <mergeCell ref="E52:E55"/>
    <mergeCell ref="E56:E59"/>
    <mergeCell ref="E60:E64"/>
    <mergeCell ref="E86:E88"/>
    <mergeCell ref="E89:E93"/>
    <mergeCell ref="E111:E114"/>
    <mergeCell ref="E106:E110"/>
    <mergeCell ref="E115:E116"/>
    <mergeCell ref="E117:E119"/>
    <mergeCell ref="E120:E122"/>
    <mergeCell ref="E271:E275"/>
    <mergeCell ref="E266:E270"/>
    <mergeCell ref="E141:E143"/>
    <mergeCell ref="E148:E150"/>
    <mergeCell ref="E137:E140"/>
    <mergeCell ref="E218:E223"/>
    <mergeCell ref="E212:E217"/>
    <mergeCell ref="E206:E211"/>
    <mergeCell ref="E202:E205"/>
    <mergeCell ref="E198:E201"/>
    <mergeCell ref="E245:E250"/>
    <mergeCell ref="E239:E244"/>
    <mergeCell ref="E235:E238"/>
    <mergeCell ref="E229:E234"/>
    <mergeCell ref="E224:E228"/>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8"/>
  <sheetViews>
    <sheetView topLeftCell="A63" workbookViewId="0">
      <selection activeCell="B86" sqref="B86"/>
    </sheetView>
  </sheetViews>
  <sheetFormatPr baseColWidth="10" defaultColWidth="8.83203125" defaultRowHeight="15" x14ac:dyDescent="0.2"/>
  <cols>
    <col min="1" max="1" width="22.83203125" customWidth="1"/>
    <col min="2" max="2" width="35.5" customWidth="1"/>
  </cols>
  <sheetData>
    <row r="1" spans="1:2" ht="16" thickTop="1" x14ac:dyDescent="0.2">
      <c r="A1" s="1" t="s">
        <v>706</v>
      </c>
      <c r="B1" s="1" t="s">
        <v>786</v>
      </c>
    </row>
    <row r="2" spans="1:2" x14ac:dyDescent="0.2">
      <c r="A2" s="2" t="s">
        <v>194</v>
      </c>
      <c r="B2" s="2" t="s">
        <v>707</v>
      </c>
    </row>
    <row r="3" spans="1:2" x14ac:dyDescent="0.2">
      <c r="A3" s="2" t="s">
        <v>219</v>
      </c>
      <c r="B3" s="2" t="s">
        <v>708</v>
      </c>
    </row>
    <row r="4" spans="1:2" x14ac:dyDescent="0.2">
      <c r="A4" s="2" t="s">
        <v>286</v>
      </c>
      <c r="B4" s="2" t="s">
        <v>709</v>
      </c>
    </row>
    <row r="5" spans="1:2" x14ac:dyDescent="0.2">
      <c r="A5" s="2" t="s">
        <v>100</v>
      </c>
      <c r="B5" s="2" t="s">
        <v>710</v>
      </c>
    </row>
    <row r="6" spans="1:2" x14ac:dyDescent="0.2">
      <c r="A6" s="2" t="s">
        <v>162</v>
      </c>
      <c r="B6" s="2" t="s">
        <v>711</v>
      </c>
    </row>
    <row r="7" spans="1:2" x14ac:dyDescent="0.2">
      <c r="A7" s="2" t="s">
        <v>313</v>
      </c>
      <c r="B7" s="2" t="s">
        <v>712</v>
      </c>
    </row>
    <row r="8" spans="1:2" x14ac:dyDescent="0.2">
      <c r="A8" s="2" t="s">
        <v>212</v>
      </c>
      <c r="B8" s="2" t="s">
        <v>713</v>
      </c>
    </row>
    <row r="9" spans="1:2" x14ac:dyDescent="0.2">
      <c r="A9" s="2" t="s">
        <v>266</v>
      </c>
      <c r="B9" s="2" t="s">
        <v>714</v>
      </c>
    </row>
    <row r="10" spans="1:2" x14ac:dyDescent="0.2">
      <c r="A10" s="2" t="s">
        <v>247</v>
      </c>
      <c r="B10" s="2" t="s">
        <v>715</v>
      </c>
    </row>
    <row r="11" spans="1:2" x14ac:dyDescent="0.2">
      <c r="A11" s="2" t="s">
        <v>157</v>
      </c>
      <c r="B11" s="2" t="s">
        <v>716</v>
      </c>
    </row>
    <row r="12" spans="1:2" x14ac:dyDescent="0.2">
      <c r="A12" s="2" t="s">
        <v>291</v>
      </c>
      <c r="B12" s="2" t="s">
        <v>717</v>
      </c>
    </row>
    <row r="13" spans="1:2" x14ac:dyDescent="0.2">
      <c r="A13" s="2" t="s">
        <v>131</v>
      </c>
      <c r="B13" s="2" t="s">
        <v>718</v>
      </c>
    </row>
    <row r="14" spans="1:2" x14ac:dyDescent="0.2">
      <c r="A14" s="2" t="s">
        <v>242</v>
      </c>
      <c r="B14" s="2" t="s">
        <v>719</v>
      </c>
    </row>
    <row r="15" spans="1:2" x14ac:dyDescent="0.2">
      <c r="A15" s="2" t="s">
        <v>323</v>
      </c>
      <c r="B15" s="2" t="s">
        <v>720</v>
      </c>
    </row>
    <row r="16" spans="1:2" x14ac:dyDescent="0.2">
      <c r="A16" s="2" t="s">
        <v>303</v>
      </c>
      <c r="B16" s="2" t="s">
        <v>721</v>
      </c>
    </row>
    <row r="17" spans="1:2" x14ac:dyDescent="0.2">
      <c r="A17" s="2" t="s">
        <v>281</v>
      </c>
      <c r="B17" s="2" t="s">
        <v>722</v>
      </c>
    </row>
    <row r="18" spans="1:2" x14ac:dyDescent="0.2">
      <c r="A18" s="2" t="s">
        <v>317</v>
      </c>
      <c r="B18" s="2" t="s">
        <v>723</v>
      </c>
    </row>
    <row r="19" spans="1:2" x14ac:dyDescent="0.2">
      <c r="A19" s="2" t="s">
        <v>261</v>
      </c>
      <c r="B19" s="2" t="s">
        <v>724</v>
      </c>
    </row>
    <row r="20" spans="1:2" x14ac:dyDescent="0.2">
      <c r="A20" s="2" t="s">
        <v>78</v>
      </c>
      <c r="B20" s="2" t="s">
        <v>725</v>
      </c>
    </row>
    <row r="21" spans="1:2" x14ac:dyDescent="0.2">
      <c r="A21" s="2" t="s">
        <v>140</v>
      </c>
      <c r="B21" s="2" t="s">
        <v>726</v>
      </c>
    </row>
    <row r="22" spans="1:2" x14ac:dyDescent="0.2">
      <c r="A22" s="2" t="s">
        <v>51</v>
      </c>
      <c r="B22" s="2" t="s">
        <v>727</v>
      </c>
    </row>
    <row r="23" spans="1:2" x14ac:dyDescent="0.2">
      <c r="A23" s="2" t="s">
        <v>297</v>
      </c>
      <c r="B23" s="2" t="s">
        <v>728</v>
      </c>
    </row>
    <row r="24" spans="1:2" x14ac:dyDescent="0.2">
      <c r="A24" s="2" t="s">
        <v>255</v>
      </c>
      <c r="B24" s="2" t="s">
        <v>729</v>
      </c>
    </row>
    <row r="25" spans="1:2" x14ac:dyDescent="0.2">
      <c r="A25" s="2" t="s">
        <v>189</v>
      </c>
      <c r="B25" s="2" t="s">
        <v>730</v>
      </c>
    </row>
    <row r="26" spans="1:2" x14ac:dyDescent="0.2">
      <c r="A26" s="2" t="s">
        <v>234</v>
      </c>
      <c r="B26" s="2" t="s">
        <v>731</v>
      </c>
    </row>
    <row r="27" spans="1:2" x14ac:dyDescent="0.2">
      <c r="A27" s="2" t="s">
        <v>147</v>
      </c>
      <c r="B27" s="2" t="s">
        <v>732</v>
      </c>
    </row>
    <row r="28" spans="1:2" x14ac:dyDescent="0.2">
      <c r="A28" s="2" t="s">
        <v>93</v>
      </c>
      <c r="B28" s="2" t="s">
        <v>733</v>
      </c>
    </row>
    <row r="29" spans="1:2" x14ac:dyDescent="0.2">
      <c r="A29" s="2" t="s">
        <v>200</v>
      </c>
      <c r="B29" s="2" t="s">
        <v>734</v>
      </c>
    </row>
    <row r="30" spans="1:2" x14ac:dyDescent="0.2">
      <c r="A30" s="2" t="s">
        <v>227</v>
      </c>
      <c r="B30" s="2" t="s">
        <v>735</v>
      </c>
    </row>
    <row r="31" spans="1:2" x14ac:dyDescent="0.2">
      <c r="A31" s="2" t="s">
        <v>273</v>
      </c>
      <c r="B31" s="2" t="s">
        <v>736</v>
      </c>
    </row>
    <row r="32" spans="1:2" x14ac:dyDescent="0.2">
      <c r="A32" s="2" t="s">
        <v>62</v>
      </c>
      <c r="B32" s="2" t="s">
        <v>737</v>
      </c>
    </row>
    <row r="33" spans="1:2" x14ac:dyDescent="0.2">
      <c r="A33" s="2" t="s">
        <v>26</v>
      </c>
      <c r="B33" s="2" t="s">
        <v>738</v>
      </c>
    </row>
    <row r="34" spans="1:2" x14ac:dyDescent="0.2">
      <c r="A34" s="2" t="s">
        <v>206</v>
      </c>
      <c r="B34" s="2" t="s">
        <v>739</v>
      </c>
    </row>
    <row r="35" spans="1:2" x14ac:dyDescent="0.2">
      <c r="A35" s="2" t="s">
        <v>173</v>
      </c>
      <c r="B35" s="2" t="s">
        <v>740</v>
      </c>
    </row>
    <row r="36" spans="1:2" x14ac:dyDescent="0.2">
      <c r="A36" s="2" t="s">
        <v>13</v>
      </c>
      <c r="B36" s="2" t="s">
        <v>741</v>
      </c>
    </row>
    <row r="37" spans="1:2" x14ac:dyDescent="0.2">
      <c r="A37" s="2" t="s">
        <v>107</v>
      </c>
      <c r="B37" s="2" t="s">
        <v>742</v>
      </c>
    </row>
    <row r="38" spans="1:2" x14ac:dyDescent="0.2">
      <c r="A38" s="2" t="s">
        <v>180</v>
      </c>
      <c r="B38" s="2" t="s">
        <v>743</v>
      </c>
    </row>
    <row r="39" spans="1:2" x14ac:dyDescent="0.2">
      <c r="A39" s="2" t="s">
        <v>308</v>
      </c>
      <c r="B39" s="2" t="s">
        <v>744</v>
      </c>
    </row>
    <row r="40" spans="1:2" x14ac:dyDescent="0.2">
      <c r="A40" s="2" t="s">
        <v>115</v>
      </c>
      <c r="B40" s="2" t="s">
        <v>745</v>
      </c>
    </row>
    <row r="41" spans="1:2" x14ac:dyDescent="0.2">
      <c r="A41" s="2" t="s">
        <v>328</v>
      </c>
      <c r="B41" s="2" t="s">
        <v>746</v>
      </c>
    </row>
    <row r="42" spans="1:2" x14ac:dyDescent="0.2">
      <c r="A42" s="2" t="s">
        <v>335</v>
      </c>
      <c r="B42" s="2" t="s">
        <v>747</v>
      </c>
    </row>
    <row r="43" spans="1:2" x14ac:dyDescent="0.2">
      <c r="A43" s="2" t="s">
        <v>343</v>
      </c>
      <c r="B43" s="2" t="s">
        <v>748</v>
      </c>
    </row>
    <row r="44" spans="1:2" x14ac:dyDescent="0.2">
      <c r="A44" s="2" t="s">
        <v>352</v>
      </c>
      <c r="B44" s="2" t="s">
        <v>749</v>
      </c>
    </row>
    <row r="45" spans="1:2" x14ac:dyDescent="0.2">
      <c r="A45" s="2" t="s">
        <v>360</v>
      </c>
      <c r="B45" s="2" t="s">
        <v>750</v>
      </c>
    </row>
    <row r="46" spans="1:2" x14ac:dyDescent="0.2">
      <c r="A46" s="2" t="s">
        <v>373</v>
      </c>
      <c r="B46" s="2" t="s">
        <v>751</v>
      </c>
    </row>
    <row r="47" spans="1:2" x14ac:dyDescent="0.2">
      <c r="A47" s="2" t="s">
        <v>379</v>
      </c>
      <c r="B47" s="2" t="s">
        <v>752</v>
      </c>
    </row>
    <row r="48" spans="1:2" x14ac:dyDescent="0.2">
      <c r="A48" s="2" t="s">
        <v>386</v>
      </c>
      <c r="B48" s="2" t="s">
        <v>825</v>
      </c>
    </row>
    <row r="49" spans="1:2" x14ac:dyDescent="0.2">
      <c r="A49" s="2" t="s">
        <v>391</v>
      </c>
      <c r="B49" s="2" t="s">
        <v>753</v>
      </c>
    </row>
    <row r="50" spans="1:2" x14ac:dyDescent="0.2">
      <c r="A50" s="2" t="s">
        <v>395</v>
      </c>
      <c r="B50" s="2" t="s">
        <v>826</v>
      </c>
    </row>
    <row r="51" spans="1:2" x14ac:dyDescent="0.2">
      <c r="A51" s="2" t="s">
        <v>399</v>
      </c>
      <c r="B51" s="2" t="s">
        <v>754</v>
      </c>
    </row>
    <row r="52" spans="1:2" x14ac:dyDescent="0.2">
      <c r="A52" s="2" t="s">
        <v>408</v>
      </c>
      <c r="B52" s="2" t="s">
        <v>755</v>
      </c>
    </row>
    <row r="53" spans="1:2" x14ac:dyDescent="0.2">
      <c r="A53" s="2" t="s">
        <v>416</v>
      </c>
      <c r="B53" s="2" t="s">
        <v>756</v>
      </c>
    </row>
    <row r="54" spans="1:2" x14ac:dyDescent="0.2">
      <c r="A54" s="2" t="s">
        <v>424</v>
      </c>
      <c r="B54" s="2" t="s">
        <v>757</v>
      </c>
    </row>
    <row r="55" spans="1:2" x14ac:dyDescent="0.2">
      <c r="A55" s="2" t="s">
        <v>428</v>
      </c>
      <c r="B55" s="2" t="s">
        <v>758</v>
      </c>
    </row>
    <row r="56" spans="1:2" x14ac:dyDescent="0.2">
      <c r="A56" s="2" t="s">
        <v>442</v>
      </c>
      <c r="B56" s="2" t="s">
        <v>759</v>
      </c>
    </row>
    <row r="57" spans="1:2" x14ac:dyDescent="0.2">
      <c r="A57" s="2" t="s">
        <v>447</v>
      </c>
      <c r="B57" s="2" t="s">
        <v>760</v>
      </c>
    </row>
    <row r="58" spans="1:2" x14ac:dyDescent="0.2">
      <c r="A58" s="2" t="s">
        <v>456</v>
      </c>
      <c r="B58" s="2" t="s">
        <v>761</v>
      </c>
    </row>
    <row r="59" spans="1:2" x14ac:dyDescent="0.2">
      <c r="A59" s="2" t="s">
        <v>462</v>
      </c>
      <c r="B59" s="2" t="s">
        <v>762</v>
      </c>
    </row>
    <row r="60" spans="1:2" x14ac:dyDescent="0.2">
      <c r="A60" s="2" t="s">
        <v>469</v>
      </c>
      <c r="B60" s="2" t="s">
        <v>763</v>
      </c>
    </row>
    <row r="61" spans="1:2" x14ac:dyDescent="0.2">
      <c r="A61" s="2" t="s">
        <v>477</v>
      </c>
      <c r="B61" s="2" t="s">
        <v>764</v>
      </c>
    </row>
    <row r="62" spans="1:2" x14ac:dyDescent="0.2">
      <c r="A62" s="2" t="s">
        <v>481</v>
      </c>
      <c r="B62" s="2" t="s">
        <v>765</v>
      </c>
    </row>
    <row r="63" spans="1:2" x14ac:dyDescent="0.2">
      <c r="A63" s="2" t="s">
        <v>489</v>
      </c>
      <c r="B63" s="2" t="s">
        <v>766</v>
      </c>
    </row>
    <row r="64" spans="1:2" x14ac:dyDescent="0.2">
      <c r="A64" s="2" t="s">
        <v>496</v>
      </c>
      <c r="B64" s="2" t="s">
        <v>767</v>
      </c>
    </row>
    <row r="65" spans="1:2" x14ac:dyDescent="0.2">
      <c r="A65" s="2" t="s">
        <v>501</v>
      </c>
      <c r="B65" s="2" t="s">
        <v>768</v>
      </c>
    </row>
    <row r="66" spans="1:2" x14ac:dyDescent="0.2">
      <c r="A66" s="2" t="s">
        <v>507</v>
      </c>
      <c r="B66" s="2" t="s">
        <v>769</v>
      </c>
    </row>
    <row r="67" spans="1:2" x14ac:dyDescent="0.2">
      <c r="A67" s="2" t="s">
        <v>515</v>
      </c>
      <c r="B67" s="2" t="s">
        <v>770</v>
      </c>
    </row>
    <row r="68" spans="1:2" x14ac:dyDescent="0.2">
      <c r="A68" s="2" t="s">
        <v>521</v>
      </c>
      <c r="B68" s="2" t="s">
        <v>771</v>
      </c>
    </row>
    <row r="69" spans="1:2" x14ac:dyDescent="0.2">
      <c r="A69" s="2" t="s">
        <v>529</v>
      </c>
      <c r="B69" s="2" t="s">
        <v>772</v>
      </c>
    </row>
    <row r="70" spans="1:2" x14ac:dyDescent="0.2">
      <c r="A70" s="2" t="s">
        <v>534</v>
      </c>
      <c r="B70" s="2" t="s">
        <v>827</v>
      </c>
    </row>
    <row r="71" spans="1:2" x14ac:dyDescent="0.2">
      <c r="A71" s="2" t="s">
        <v>542</v>
      </c>
      <c r="B71" s="2" t="s">
        <v>828</v>
      </c>
    </row>
    <row r="72" spans="1:2" x14ac:dyDescent="0.2">
      <c r="A72" s="2" t="s">
        <v>550</v>
      </c>
      <c r="B72" s="2" t="s">
        <v>773</v>
      </c>
    </row>
    <row r="73" spans="1:2" x14ac:dyDescent="0.2">
      <c r="A73" s="2" t="s">
        <v>554</v>
      </c>
      <c r="B73" s="2" t="s">
        <v>774</v>
      </c>
    </row>
    <row r="74" spans="1:2" x14ac:dyDescent="0.2">
      <c r="A74" s="2" t="s">
        <v>559</v>
      </c>
      <c r="B74" s="2" t="s">
        <v>775</v>
      </c>
    </row>
    <row r="75" spans="1:2" x14ac:dyDescent="0.2">
      <c r="A75" s="2" t="s">
        <v>565</v>
      </c>
      <c r="B75" s="2" t="s">
        <v>776</v>
      </c>
    </row>
    <row r="76" spans="1:2" x14ac:dyDescent="0.2">
      <c r="A76" s="2" t="s">
        <v>571</v>
      </c>
      <c r="B76" s="2" t="s">
        <v>777</v>
      </c>
    </row>
    <row r="77" spans="1:2" x14ac:dyDescent="0.2">
      <c r="A77" s="2" t="s">
        <v>576</v>
      </c>
      <c r="B77" s="2" t="s">
        <v>829</v>
      </c>
    </row>
    <row r="78" spans="1:2" x14ac:dyDescent="0.2">
      <c r="A78" s="2" t="s">
        <v>583</v>
      </c>
      <c r="B78" s="2" t="s">
        <v>830</v>
      </c>
    </row>
    <row r="79" spans="1:2" x14ac:dyDescent="0.2">
      <c r="A79" s="2" t="s">
        <v>590</v>
      </c>
      <c r="B79" s="2" t="s">
        <v>778</v>
      </c>
    </row>
    <row r="80" spans="1:2" x14ac:dyDescent="0.2">
      <c r="A80" s="2" t="s">
        <v>598</v>
      </c>
      <c r="B80" s="2" t="s">
        <v>779</v>
      </c>
    </row>
    <row r="81" spans="1:2" x14ac:dyDescent="0.2">
      <c r="A81" s="2" t="s">
        <v>605</v>
      </c>
      <c r="B81" s="2" t="s">
        <v>780</v>
      </c>
    </row>
    <row r="82" spans="1:2" x14ac:dyDescent="0.2">
      <c r="A82" s="2" t="s">
        <v>611</v>
      </c>
      <c r="B82" s="2" t="s">
        <v>781</v>
      </c>
    </row>
    <row r="83" spans="1:2" x14ac:dyDescent="0.2">
      <c r="A83" s="2" t="s">
        <v>617</v>
      </c>
      <c r="B83" s="2" t="s">
        <v>782</v>
      </c>
    </row>
    <row r="84" spans="1:2" x14ac:dyDescent="0.2">
      <c r="A84" s="2" t="s">
        <v>622</v>
      </c>
      <c r="B84" s="2" t="s">
        <v>783</v>
      </c>
    </row>
    <row r="85" spans="1:2" x14ac:dyDescent="0.2">
      <c r="A85" s="2" t="s">
        <v>628</v>
      </c>
      <c r="B85" s="2" t="s">
        <v>831</v>
      </c>
    </row>
    <row r="86" spans="1:2" x14ac:dyDescent="0.2">
      <c r="A86" s="2" t="s">
        <v>634</v>
      </c>
      <c r="B86" s="2" t="s">
        <v>832</v>
      </c>
    </row>
    <row r="87" spans="1:2" x14ac:dyDescent="0.2">
      <c r="A87" s="2" t="s">
        <v>641</v>
      </c>
      <c r="B87" s="2" t="s">
        <v>784</v>
      </c>
    </row>
    <row r="88" spans="1:2" x14ac:dyDescent="0.2">
      <c r="A88" s="2" t="s">
        <v>647</v>
      </c>
      <c r="B88" s="2" t="s">
        <v>785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O179"/>
  <sheetViews>
    <sheetView workbookViewId="0">
      <pane ySplit="2" topLeftCell="A150" activePane="bottomLeft" state="frozen"/>
      <selection pane="bottomLeft" activeCell="R14" sqref="R14"/>
    </sheetView>
  </sheetViews>
  <sheetFormatPr baseColWidth="10" defaultColWidth="8.83203125" defaultRowHeight="15" x14ac:dyDescent="0.2"/>
  <cols>
    <col min="1" max="1" width="34.6640625" customWidth="1"/>
    <col min="2" max="2" width="14.83203125" customWidth="1"/>
    <col min="3" max="3" width="21.33203125" bestFit="1" customWidth="1"/>
    <col min="4" max="4" width="37" customWidth="1"/>
    <col min="5" max="5" width="77.6640625" customWidth="1"/>
    <col min="6" max="6" width="19.33203125" customWidth="1"/>
    <col min="7" max="7" width="10.6640625" customWidth="1"/>
    <col min="8" max="8" width="12.6640625" customWidth="1"/>
    <col min="9" max="9" width="12.83203125" customWidth="1"/>
    <col min="10" max="10" width="37.1640625" customWidth="1"/>
    <col min="11" max="11" width="15.1640625" customWidth="1"/>
    <col min="12" max="12" width="24.6640625" customWidth="1"/>
    <col min="13" max="13" width="9.83203125" customWidth="1"/>
    <col min="14" max="14" width="18.83203125" customWidth="1"/>
    <col min="15" max="15" width="33" bestFit="1" customWidth="1"/>
  </cols>
  <sheetData>
    <row r="1" spans="1:15" ht="16" thickBot="1" x14ac:dyDescent="0.25"/>
    <row r="2" spans="1:15" ht="81" thickTop="1" x14ac:dyDescent="0.25">
      <c r="A2" s="62" t="s">
        <v>0</v>
      </c>
      <c r="B2" s="62" t="s">
        <v>1</v>
      </c>
      <c r="C2" s="63" t="s">
        <v>2</v>
      </c>
      <c r="D2" s="63" t="s">
        <v>3</v>
      </c>
      <c r="E2" s="63" t="s">
        <v>786</v>
      </c>
      <c r="F2" s="63" t="s">
        <v>800</v>
      </c>
      <c r="G2" s="64" t="s">
        <v>4</v>
      </c>
      <c r="H2" s="64" t="s">
        <v>5</v>
      </c>
      <c r="I2" s="63" t="s">
        <v>6</v>
      </c>
      <c r="J2" s="64" t="s">
        <v>7</v>
      </c>
      <c r="K2" s="64" t="s">
        <v>8</v>
      </c>
      <c r="L2" s="64" t="s">
        <v>9</v>
      </c>
      <c r="M2" s="64" t="s">
        <v>10</v>
      </c>
      <c r="N2" s="64" t="s">
        <v>11</v>
      </c>
      <c r="O2" s="37" t="s">
        <v>821</v>
      </c>
    </row>
    <row r="3" spans="1:15" s="19" customFormat="1" ht="48" x14ac:dyDescent="0.2">
      <c r="A3" s="151" t="s">
        <v>12</v>
      </c>
      <c r="B3" s="152" t="s">
        <v>286</v>
      </c>
      <c r="C3" s="152" t="s">
        <v>287</v>
      </c>
      <c r="D3" s="172" t="s">
        <v>288</v>
      </c>
      <c r="E3" s="172" t="str">
        <f>VLOOKUP(B3,Description!$A$2:$B$88,2,FALSE)</f>
        <v>The objective is to guarantee access to knowledge, skills and production capacity to enforce in the aeronautical, nautical and mechanical sectors.
The main result will be the development of a joint action plan to increase the skills of the SMEs of the Programme area to be competitive in additive manufacturing at the EU level.</v>
      </c>
      <c r="F3" s="152" t="s">
        <v>804</v>
      </c>
      <c r="G3" s="152" t="s">
        <v>38</v>
      </c>
      <c r="H3" s="152" t="s">
        <v>39</v>
      </c>
      <c r="I3" s="68" t="s">
        <v>18</v>
      </c>
      <c r="J3" s="153" t="s">
        <v>289</v>
      </c>
      <c r="K3" s="152" t="s">
        <v>20</v>
      </c>
      <c r="L3" s="152" t="s">
        <v>67</v>
      </c>
      <c r="M3" s="154">
        <v>80</v>
      </c>
      <c r="N3" s="155">
        <v>87208.98</v>
      </c>
      <c r="O3" s="175">
        <f>SUMIF($C$3:$C$154,C3,$N$3:$N$154)</f>
        <v>195804.83999999997</v>
      </c>
    </row>
    <row r="4" spans="1:15" s="19" customFormat="1" ht="20" customHeight="1" x14ac:dyDescent="0.2">
      <c r="A4" s="156" t="s">
        <v>12</v>
      </c>
      <c r="B4" s="42" t="s">
        <v>286</v>
      </c>
      <c r="C4" s="42" t="s">
        <v>287</v>
      </c>
      <c r="D4" s="173"/>
      <c r="E4" s="173"/>
      <c r="F4" s="42" t="s">
        <v>804</v>
      </c>
      <c r="G4" s="42" t="s">
        <v>38</v>
      </c>
      <c r="H4" s="42" t="s">
        <v>39</v>
      </c>
      <c r="I4" s="42" t="s">
        <v>22</v>
      </c>
      <c r="J4" s="43" t="s">
        <v>290</v>
      </c>
      <c r="K4" s="42" t="s">
        <v>24</v>
      </c>
      <c r="L4" s="42" t="s">
        <v>25</v>
      </c>
      <c r="M4" s="44">
        <v>85</v>
      </c>
      <c r="N4" s="45">
        <v>36607</v>
      </c>
      <c r="O4" s="176"/>
    </row>
    <row r="5" spans="1:15" s="19" customFormat="1" ht="31" customHeight="1" x14ac:dyDescent="0.2">
      <c r="A5" s="156" t="s">
        <v>12</v>
      </c>
      <c r="B5" s="42" t="s">
        <v>286</v>
      </c>
      <c r="C5" s="42" t="s">
        <v>287</v>
      </c>
      <c r="D5" s="173"/>
      <c r="E5" s="173"/>
      <c r="F5" s="42" t="s">
        <v>804</v>
      </c>
      <c r="G5" s="42" t="s">
        <v>38</v>
      </c>
      <c r="H5" s="42" t="s">
        <v>39</v>
      </c>
      <c r="I5" s="42" t="s">
        <v>22</v>
      </c>
      <c r="J5" s="43" t="s">
        <v>99</v>
      </c>
      <c r="K5" s="42" t="s">
        <v>30</v>
      </c>
      <c r="L5" s="42" t="s">
        <v>31</v>
      </c>
      <c r="M5" s="44">
        <v>85</v>
      </c>
      <c r="N5" s="45">
        <v>35327</v>
      </c>
      <c r="O5" s="176"/>
    </row>
    <row r="6" spans="1:15" s="19" customFormat="1" ht="32" x14ac:dyDescent="0.2">
      <c r="A6" s="157" t="s">
        <v>12</v>
      </c>
      <c r="B6" s="158" t="s">
        <v>286</v>
      </c>
      <c r="C6" s="158" t="s">
        <v>287</v>
      </c>
      <c r="D6" s="174"/>
      <c r="E6" s="174"/>
      <c r="F6" s="158" t="s">
        <v>804</v>
      </c>
      <c r="G6" s="158" t="s">
        <v>38</v>
      </c>
      <c r="H6" s="158" t="s">
        <v>39</v>
      </c>
      <c r="I6" s="158" t="s">
        <v>22</v>
      </c>
      <c r="J6" s="159" t="s">
        <v>96</v>
      </c>
      <c r="K6" s="158" t="s">
        <v>20</v>
      </c>
      <c r="L6" s="158" t="s">
        <v>35</v>
      </c>
      <c r="M6" s="160">
        <v>80</v>
      </c>
      <c r="N6" s="161">
        <v>36661.86</v>
      </c>
      <c r="O6" s="177"/>
    </row>
    <row r="7" spans="1:15" s="19" customFormat="1" ht="30.75" customHeight="1" x14ac:dyDescent="0.2">
      <c r="A7" s="151" t="s">
        <v>12</v>
      </c>
      <c r="B7" s="152" t="s">
        <v>313</v>
      </c>
      <c r="C7" s="152" t="s">
        <v>314</v>
      </c>
      <c r="D7" s="172" t="s">
        <v>315</v>
      </c>
      <c r="E7" s="172" t="str">
        <f>VLOOKUP(B7,Description!$A$2:$B$88,2,FALSE)</f>
        <v>ENGAGEMENT capitalises HISTEK and HISTEK Plus results to identify the aspects (cultural, environmental, social, legislative etc.) that currently hinder an effective business/education engagement by SMEs, and to outline, through a Joint Action Plan, recommendations for policy makers aimed at promoting and supporting a progressive opening of the SMEs' approach to collaboration with training systems, in view of the future CB cooperation.</v>
      </c>
      <c r="F7" s="152" t="s">
        <v>804</v>
      </c>
      <c r="G7" s="152" t="s">
        <v>38</v>
      </c>
      <c r="H7" s="152" t="s">
        <v>39</v>
      </c>
      <c r="I7" s="68" t="s">
        <v>18</v>
      </c>
      <c r="J7" s="153" t="s">
        <v>172</v>
      </c>
      <c r="K7" s="152" t="s">
        <v>24</v>
      </c>
      <c r="L7" s="152" t="s">
        <v>25</v>
      </c>
      <c r="M7" s="154">
        <v>85</v>
      </c>
      <c r="N7" s="155">
        <v>29008</v>
      </c>
      <c r="O7" s="175">
        <f>SUMIF($C$3:$C$154,C7,$N$3:$N$154)</f>
        <v>83802.8</v>
      </c>
    </row>
    <row r="8" spans="1:15" s="19" customFormat="1" ht="26.25" customHeight="1" x14ac:dyDescent="0.2">
      <c r="A8" s="156" t="s">
        <v>12</v>
      </c>
      <c r="B8" s="42" t="s">
        <v>313</v>
      </c>
      <c r="C8" s="42" t="s">
        <v>314</v>
      </c>
      <c r="D8" s="173"/>
      <c r="E8" s="173"/>
      <c r="F8" s="42" t="s">
        <v>804</v>
      </c>
      <c r="G8" s="42" t="s">
        <v>38</v>
      </c>
      <c r="H8" s="42" t="s">
        <v>39</v>
      </c>
      <c r="I8" s="42" t="s">
        <v>22</v>
      </c>
      <c r="J8" s="43" t="s">
        <v>171</v>
      </c>
      <c r="K8" s="42" t="s">
        <v>30</v>
      </c>
      <c r="L8" s="42" t="s">
        <v>31</v>
      </c>
      <c r="M8" s="44">
        <v>85</v>
      </c>
      <c r="N8" s="45">
        <v>8243</v>
      </c>
      <c r="O8" s="176"/>
    </row>
    <row r="9" spans="1:15" s="19" customFormat="1" ht="16" x14ac:dyDescent="0.2">
      <c r="A9" s="156" t="s">
        <v>12</v>
      </c>
      <c r="B9" s="42" t="s">
        <v>313</v>
      </c>
      <c r="C9" s="42" t="s">
        <v>314</v>
      </c>
      <c r="D9" s="173"/>
      <c r="E9" s="173"/>
      <c r="F9" s="42" t="s">
        <v>804</v>
      </c>
      <c r="G9" s="42" t="s">
        <v>38</v>
      </c>
      <c r="H9" s="42" t="s">
        <v>39</v>
      </c>
      <c r="I9" s="42" t="s">
        <v>22</v>
      </c>
      <c r="J9" s="43" t="s">
        <v>316</v>
      </c>
      <c r="K9" s="42" t="s">
        <v>30</v>
      </c>
      <c r="L9" s="42" t="s">
        <v>31</v>
      </c>
      <c r="M9" s="44">
        <v>85</v>
      </c>
      <c r="N9" s="45">
        <v>12749</v>
      </c>
      <c r="O9" s="176"/>
    </row>
    <row r="10" spans="1:15" s="19" customFormat="1" ht="30.75" customHeight="1" x14ac:dyDescent="0.2">
      <c r="A10" s="157" t="s">
        <v>12</v>
      </c>
      <c r="B10" s="158" t="s">
        <v>313</v>
      </c>
      <c r="C10" s="158" t="s">
        <v>314</v>
      </c>
      <c r="D10" s="174"/>
      <c r="E10" s="174"/>
      <c r="F10" s="158" t="s">
        <v>804</v>
      </c>
      <c r="G10" s="158" t="s">
        <v>38</v>
      </c>
      <c r="H10" s="158" t="s">
        <v>39</v>
      </c>
      <c r="I10" s="158" t="s">
        <v>22</v>
      </c>
      <c r="J10" s="159" t="s">
        <v>209</v>
      </c>
      <c r="K10" s="158" t="s">
        <v>20</v>
      </c>
      <c r="L10" s="158" t="s">
        <v>67</v>
      </c>
      <c r="M10" s="160">
        <v>80</v>
      </c>
      <c r="N10" s="161">
        <v>33802.800000000003</v>
      </c>
      <c r="O10" s="177"/>
    </row>
    <row r="11" spans="1:15" s="19" customFormat="1" ht="35" customHeight="1" x14ac:dyDescent="0.2">
      <c r="A11" s="151" t="s">
        <v>12</v>
      </c>
      <c r="B11" s="152" t="s">
        <v>194</v>
      </c>
      <c r="C11" s="152" t="s">
        <v>195</v>
      </c>
      <c r="D11" s="172" t="s">
        <v>196</v>
      </c>
      <c r="E11" s="172" t="str">
        <f>VLOOKUP(B11,Description!$A$2:$B$88,2,FALSE)</f>
        <v>The project’s OVERALL OBJECTIVE focuses on promotion of innovative and highly efficient joint cross-border actions in smart specialization areas of green and circular economy in the PA, with the aim to improve the framework conditions for growth and competitiveness of green &amp; circular MSMEs through internationalisation, while reducing growth barriers and creating a smarter and business-friendly environment.
The Project's MAIN OUTPUT will be a "Cross-Border Green &amp; Circular MSMEs Business Networking Model", capitalizing the "SME BE SMART" results</v>
      </c>
      <c r="F11" s="152" t="s">
        <v>804</v>
      </c>
      <c r="G11" s="152" t="s">
        <v>38</v>
      </c>
      <c r="H11" s="152" t="s">
        <v>39</v>
      </c>
      <c r="I11" s="68" t="s">
        <v>18</v>
      </c>
      <c r="J11" s="153" t="s">
        <v>197</v>
      </c>
      <c r="K11" s="152" t="s">
        <v>24</v>
      </c>
      <c r="L11" s="152" t="s">
        <v>25</v>
      </c>
      <c r="M11" s="154">
        <v>85</v>
      </c>
      <c r="N11" s="155">
        <v>72739</v>
      </c>
      <c r="O11" s="175">
        <f>SUMIF($C$3:$C$154,C11,$N$3:$N$154)</f>
        <v>196608.96000000002</v>
      </c>
    </row>
    <row r="12" spans="1:15" s="19" customFormat="1" ht="48.75" customHeight="1" x14ac:dyDescent="0.2">
      <c r="A12" s="156" t="s">
        <v>12</v>
      </c>
      <c r="B12" s="42" t="s">
        <v>194</v>
      </c>
      <c r="C12" s="42" t="s">
        <v>195</v>
      </c>
      <c r="D12" s="173" t="s">
        <v>196</v>
      </c>
      <c r="E12" s="173"/>
      <c r="F12" s="42" t="s">
        <v>804</v>
      </c>
      <c r="G12" s="42" t="s">
        <v>38</v>
      </c>
      <c r="H12" s="42" t="s">
        <v>39</v>
      </c>
      <c r="I12" s="42" t="s">
        <v>22</v>
      </c>
      <c r="J12" s="43" t="s">
        <v>198</v>
      </c>
      <c r="K12" s="42" t="s">
        <v>20</v>
      </c>
      <c r="L12" s="42" t="s">
        <v>67</v>
      </c>
      <c r="M12" s="44">
        <v>80</v>
      </c>
      <c r="N12" s="45">
        <v>70024.02</v>
      </c>
      <c r="O12" s="176"/>
    </row>
    <row r="13" spans="1:15" s="19" customFormat="1" ht="35" customHeight="1" x14ac:dyDescent="0.2">
      <c r="A13" s="156" t="s">
        <v>12</v>
      </c>
      <c r="B13" s="42" t="s">
        <v>194</v>
      </c>
      <c r="C13" s="42" t="s">
        <v>195</v>
      </c>
      <c r="D13" s="173" t="s">
        <v>196</v>
      </c>
      <c r="E13" s="173"/>
      <c r="F13" s="42" t="s">
        <v>804</v>
      </c>
      <c r="G13" s="42" t="s">
        <v>38</v>
      </c>
      <c r="H13" s="42" t="s">
        <v>39</v>
      </c>
      <c r="I13" s="42" t="s">
        <v>22</v>
      </c>
      <c r="J13" s="43" t="s">
        <v>199</v>
      </c>
      <c r="K13" s="42" t="s">
        <v>20</v>
      </c>
      <c r="L13" s="42" t="s">
        <v>35</v>
      </c>
      <c r="M13" s="44">
        <v>80</v>
      </c>
      <c r="N13" s="45">
        <v>23711.94</v>
      </c>
      <c r="O13" s="176"/>
    </row>
    <row r="14" spans="1:15" s="19" customFormat="1" ht="35" customHeight="1" x14ac:dyDescent="0.2">
      <c r="A14" s="157" t="s">
        <v>12</v>
      </c>
      <c r="B14" s="158" t="s">
        <v>194</v>
      </c>
      <c r="C14" s="158" t="s">
        <v>195</v>
      </c>
      <c r="D14" s="174" t="s">
        <v>196</v>
      </c>
      <c r="E14" s="174"/>
      <c r="F14" s="158" t="s">
        <v>804</v>
      </c>
      <c r="G14" s="158" t="s">
        <v>38</v>
      </c>
      <c r="H14" s="158" t="s">
        <v>39</v>
      </c>
      <c r="I14" s="158" t="s">
        <v>22</v>
      </c>
      <c r="J14" s="159" t="s">
        <v>193</v>
      </c>
      <c r="K14" s="158" t="s">
        <v>30</v>
      </c>
      <c r="L14" s="158" t="s">
        <v>31</v>
      </c>
      <c r="M14" s="160">
        <v>85</v>
      </c>
      <c r="N14" s="161">
        <v>30134</v>
      </c>
      <c r="O14" s="177"/>
    </row>
    <row r="15" spans="1:15" s="19" customFormat="1" ht="28.5" customHeight="1" x14ac:dyDescent="0.2">
      <c r="A15" s="151" t="s">
        <v>12</v>
      </c>
      <c r="B15" s="152" t="s">
        <v>219</v>
      </c>
      <c r="C15" s="152" t="s">
        <v>220</v>
      </c>
      <c r="D15" s="172" t="s">
        <v>221</v>
      </c>
      <c r="E15" s="172" t="str">
        <f>VLOOKUP(B15,Description!$A$2:$B$88,2,FALSE)</f>
        <v>Aquaponics is an agricultural practice that combines recirculating aquaculture systems (the RAS technology) with growing vegetables above ground (hydroponics). the project leverages on the results of the project ISEPA, and will provide for a Joint Aquaponics Agenda to support this profitable business model that combines with environmental sustainability and food security. This will be possible thanks to the cooperation of 5 organizations from Puglia, Molise, Albania and Montenegro that solely hold the scientific knowledge, practical experience and aquaponics facilities in the whole Programme area.</v>
      </c>
      <c r="F15" s="152" t="s">
        <v>804</v>
      </c>
      <c r="G15" s="152" t="s">
        <v>38</v>
      </c>
      <c r="H15" s="152" t="s">
        <v>39</v>
      </c>
      <c r="I15" s="68" t="s">
        <v>18</v>
      </c>
      <c r="J15" s="153" t="s">
        <v>150</v>
      </c>
      <c r="K15" s="152" t="s">
        <v>20</v>
      </c>
      <c r="L15" s="152" t="s">
        <v>21</v>
      </c>
      <c r="M15" s="154">
        <v>80</v>
      </c>
      <c r="N15" s="155">
        <v>48889.62</v>
      </c>
      <c r="O15" s="195">
        <f>SUMIF($C$3:$C$154,C15,$N$3:$N$154)</f>
        <v>181000.18</v>
      </c>
    </row>
    <row r="16" spans="1:15" s="19" customFormat="1" ht="30" customHeight="1" x14ac:dyDescent="0.2">
      <c r="A16" s="156" t="s">
        <v>12</v>
      </c>
      <c r="B16" s="42" t="s">
        <v>219</v>
      </c>
      <c r="C16" s="42" t="s">
        <v>220</v>
      </c>
      <c r="D16" s="173" t="s">
        <v>221</v>
      </c>
      <c r="E16" s="173"/>
      <c r="F16" s="42" t="s">
        <v>804</v>
      </c>
      <c r="G16" s="42" t="s">
        <v>38</v>
      </c>
      <c r="H16" s="42" t="s">
        <v>39</v>
      </c>
      <c r="I16" s="42" t="s">
        <v>22</v>
      </c>
      <c r="J16" s="43" t="s">
        <v>222</v>
      </c>
      <c r="K16" s="42" t="s">
        <v>24</v>
      </c>
      <c r="L16" s="42" t="s">
        <v>25</v>
      </c>
      <c r="M16" s="44">
        <v>85</v>
      </c>
      <c r="N16" s="45">
        <v>36607</v>
      </c>
      <c r="O16" s="196"/>
    </row>
    <row r="17" spans="1:15" s="19" customFormat="1" ht="25" customHeight="1" x14ac:dyDescent="0.2">
      <c r="A17" s="156" t="s">
        <v>12</v>
      </c>
      <c r="B17" s="42" t="s">
        <v>219</v>
      </c>
      <c r="C17" s="42" t="s">
        <v>220</v>
      </c>
      <c r="D17" s="173" t="s">
        <v>221</v>
      </c>
      <c r="E17" s="173"/>
      <c r="F17" s="42" t="s">
        <v>804</v>
      </c>
      <c r="G17" s="42" t="s">
        <v>38</v>
      </c>
      <c r="H17" s="42" t="s">
        <v>39</v>
      </c>
      <c r="I17" s="42" t="s">
        <v>22</v>
      </c>
      <c r="J17" s="43" t="s">
        <v>144</v>
      </c>
      <c r="K17" s="42" t="s">
        <v>20</v>
      </c>
      <c r="L17" s="42" t="s">
        <v>35</v>
      </c>
      <c r="M17" s="44">
        <v>80</v>
      </c>
      <c r="N17" s="45">
        <v>38390.76</v>
      </c>
      <c r="O17" s="196"/>
    </row>
    <row r="18" spans="1:15" s="19" customFormat="1" ht="25" customHeight="1" x14ac:dyDescent="0.2">
      <c r="A18" s="156" t="s">
        <v>12</v>
      </c>
      <c r="B18" s="42" t="s">
        <v>219</v>
      </c>
      <c r="C18" s="42" t="s">
        <v>220</v>
      </c>
      <c r="D18" s="173" t="s">
        <v>221</v>
      </c>
      <c r="E18" s="173"/>
      <c r="F18" s="42" t="s">
        <v>804</v>
      </c>
      <c r="G18" s="42" t="s">
        <v>38</v>
      </c>
      <c r="H18" s="42" t="s">
        <v>39</v>
      </c>
      <c r="I18" s="42" t="s">
        <v>22</v>
      </c>
      <c r="J18" s="43" t="s">
        <v>223</v>
      </c>
      <c r="K18" s="42" t="s">
        <v>20</v>
      </c>
      <c r="L18" s="42" t="s">
        <v>67</v>
      </c>
      <c r="M18" s="44">
        <v>80</v>
      </c>
      <c r="N18" s="45">
        <v>33802.800000000003</v>
      </c>
      <c r="O18" s="196"/>
    </row>
    <row r="19" spans="1:15" s="19" customFormat="1" ht="25" customHeight="1" x14ac:dyDescent="0.2">
      <c r="A19" s="157" t="s">
        <v>12</v>
      </c>
      <c r="B19" s="158" t="s">
        <v>219</v>
      </c>
      <c r="C19" s="158" t="s">
        <v>220</v>
      </c>
      <c r="D19" s="174" t="s">
        <v>221</v>
      </c>
      <c r="E19" s="174"/>
      <c r="F19" s="158" t="s">
        <v>804</v>
      </c>
      <c r="G19" s="158" t="s">
        <v>38</v>
      </c>
      <c r="H19" s="158" t="s">
        <v>39</v>
      </c>
      <c r="I19" s="158" t="s">
        <v>22</v>
      </c>
      <c r="J19" s="159" t="s">
        <v>224</v>
      </c>
      <c r="K19" s="158" t="s">
        <v>30</v>
      </c>
      <c r="L19" s="158" t="s">
        <v>31</v>
      </c>
      <c r="M19" s="160">
        <v>85</v>
      </c>
      <c r="N19" s="161">
        <v>23310</v>
      </c>
      <c r="O19" s="197"/>
    </row>
    <row r="20" spans="1:15" s="19" customFormat="1" ht="35" customHeight="1" x14ac:dyDescent="0.2">
      <c r="A20" s="66" t="s">
        <v>12</v>
      </c>
      <c r="B20" s="67" t="s">
        <v>212</v>
      </c>
      <c r="C20" s="67" t="s">
        <v>213</v>
      </c>
      <c r="D20" s="189" t="s">
        <v>214</v>
      </c>
      <c r="E20" s="189" t="str">
        <f>VLOOKUP(B20,Description!$A$2:$B$88,2,FALSE)</f>
        <v>HERALD aims to support the creation, promotion and distribution of artistic productions in the South adriatic area. it will lead to the constitution of a Cross-border Performing Arts’ Community based on a unique methodology, Here comes Hermes, herald of the gods, who will travel across the lands of Puglia, Albania and Montenegro to help peoples encourage the longevity of the Performing Arts.</v>
      </c>
      <c r="F20" s="67" t="s">
        <v>804</v>
      </c>
      <c r="G20" s="67" t="s">
        <v>38</v>
      </c>
      <c r="H20" s="67" t="s">
        <v>39</v>
      </c>
      <c r="I20" s="68" t="s">
        <v>18</v>
      </c>
      <c r="J20" s="69" t="s">
        <v>215</v>
      </c>
      <c r="K20" s="67" t="s">
        <v>20</v>
      </c>
      <c r="L20" s="67" t="s">
        <v>50</v>
      </c>
      <c r="M20" s="70">
        <v>80</v>
      </c>
      <c r="N20" s="71">
        <v>68085</v>
      </c>
      <c r="O20" s="192">
        <f>SUMIF($C$3:$C$154,C20,$N$3:$N$154)</f>
        <v>181402.12</v>
      </c>
    </row>
    <row r="21" spans="1:15" s="19" customFormat="1" ht="35" customHeight="1" x14ac:dyDescent="0.2">
      <c r="A21" s="72" t="s">
        <v>12</v>
      </c>
      <c r="B21" s="38" t="s">
        <v>212</v>
      </c>
      <c r="C21" s="38" t="s">
        <v>213</v>
      </c>
      <c r="D21" s="190" t="s">
        <v>214</v>
      </c>
      <c r="E21" s="190"/>
      <c r="F21" s="38" t="s">
        <v>804</v>
      </c>
      <c r="G21" s="38" t="s">
        <v>38</v>
      </c>
      <c r="H21" s="38" t="s">
        <v>39</v>
      </c>
      <c r="I21" s="38" t="s">
        <v>22</v>
      </c>
      <c r="J21" s="39" t="s">
        <v>104</v>
      </c>
      <c r="K21" s="38" t="s">
        <v>20</v>
      </c>
      <c r="L21" s="38" t="s">
        <v>67</v>
      </c>
      <c r="M21" s="40">
        <v>80</v>
      </c>
      <c r="N21" s="41">
        <v>76710.12</v>
      </c>
      <c r="O21" s="193"/>
    </row>
    <row r="22" spans="1:15" s="19" customFormat="1" ht="35" customHeight="1" x14ac:dyDescent="0.2">
      <c r="A22" s="73" t="s">
        <v>12</v>
      </c>
      <c r="B22" s="74" t="s">
        <v>212</v>
      </c>
      <c r="C22" s="74" t="s">
        <v>213</v>
      </c>
      <c r="D22" s="191" t="s">
        <v>214</v>
      </c>
      <c r="E22" s="191"/>
      <c r="F22" s="74" t="s">
        <v>804</v>
      </c>
      <c r="G22" s="74" t="s">
        <v>38</v>
      </c>
      <c r="H22" s="74" t="s">
        <v>39</v>
      </c>
      <c r="I22" s="74" t="s">
        <v>22</v>
      </c>
      <c r="J22" s="75" t="s">
        <v>216</v>
      </c>
      <c r="K22" s="74" t="s">
        <v>24</v>
      </c>
      <c r="L22" s="74" t="s">
        <v>217</v>
      </c>
      <c r="M22" s="76">
        <v>85</v>
      </c>
      <c r="N22" s="77">
        <v>36607</v>
      </c>
      <c r="O22" s="194"/>
    </row>
    <row r="23" spans="1:15" s="19" customFormat="1" ht="16" x14ac:dyDescent="0.2">
      <c r="A23" s="66" t="s">
        <v>12</v>
      </c>
      <c r="B23" s="67" t="s">
        <v>162</v>
      </c>
      <c r="C23" s="67" t="s">
        <v>163</v>
      </c>
      <c r="D23" s="189" t="s">
        <v>164</v>
      </c>
      <c r="E23" s="189" t="str">
        <f>VLOOKUP(B23,Description!$A$2:$B$88,2,FALSE)</f>
        <v>Project’s main objective is to improve framework conditions for the growth of female entrepreneurship in the sustainable tourism sector. Main output will be the establishment of a cross-border NEW ICONS CLUSTER, focused on sharing digital and green strategies for sustainable touristic development.</v>
      </c>
      <c r="F23" s="67" t="s">
        <v>804</v>
      </c>
      <c r="G23" s="67" t="s">
        <v>38</v>
      </c>
      <c r="H23" s="67" t="s">
        <v>39</v>
      </c>
      <c r="I23" s="68" t="s">
        <v>18</v>
      </c>
      <c r="J23" s="69" t="s">
        <v>165</v>
      </c>
      <c r="K23" s="67" t="s">
        <v>20</v>
      </c>
      <c r="L23" s="67" t="s">
        <v>67</v>
      </c>
      <c r="M23" s="70">
        <v>80</v>
      </c>
      <c r="N23" s="71">
        <v>72601.56</v>
      </c>
      <c r="O23" s="192">
        <f>SUMIF($C$3:$C$154,C23,$N$3:$N$154)</f>
        <v>186952.91999999998</v>
      </c>
    </row>
    <row r="24" spans="1:15" s="19" customFormat="1" ht="16" x14ac:dyDescent="0.2">
      <c r="A24" s="72" t="s">
        <v>12</v>
      </c>
      <c r="B24" s="38" t="s">
        <v>162</v>
      </c>
      <c r="C24" s="38" t="s">
        <v>163</v>
      </c>
      <c r="D24" s="190" t="s">
        <v>164</v>
      </c>
      <c r="E24" s="190"/>
      <c r="F24" s="38" t="s">
        <v>804</v>
      </c>
      <c r="G24" s="38" t="s">
        <v>38</v>
      </c>
      <c r="H24" s="38" t="s">
        <v>39</v>
      </c>
      <c r="I24" s="38" t="s">
        <v>22</v>
      </c>
      <c r="J24" s="39" t="s">
        <v>90</v>
      </c>
      <c r="K24" s="38" t="s">
        <v>20</v>
      </c>
      <c r="L24" s="38" t="s">
        <v>35</v>
      </c>
      <c r="M24" s="40">
        <v>80</v>
      </c>
      <c r="N24" s="41">
        <v>38319.360000000001</v>
      </c>
      <c r="O24" s="193"/>
    </row>
    <row r="25" spans="1:15" s="19" customFormat="1" ht="16" x14ac:dyDescent="0.2">
      <c r="A25" s="72" t="s">
        <v>12</v>
      </c>
      <c r="B25" s="38" t="s">
        <v>162</v>
      </c>
      <c r="C25" s="38" t="s">
        <v>163</v>
      </c>
      <c r="D25" s="190" t="s">
        <v>164</v>
      </c>
      <c r="E25" s="190"/>
      <c r="F25" s="38" t="s">
        <v>804</v>
      </c>
      <c r="G25" s="38" t="s">
        <v>38</v>
      </c>
      <c r="H25" s="38" t="s">
        <v>39</v>
      </c>
      <c r="I25" s="38" t="s">
        <v>22</v>
      </c>
      <c r="J25" s="39" t="s">
        <v>166</v>
      </c>
      <c r="K25" s="38" t="s">
        <v>24</v>
      </c>
      <c r="L25" s="38" t="s">
        <v>25</v>
      </c>
      <c r="M25" s="40">
        <v>85</v>
      </c>
      <c r="N25" s="41">
        <v>39973</v>
      </c>
      <c r="O25" s="193"/>
    </row>
    <row r="26" spans="1:15" s="19" customFormat="1" ht="16" x14ac:dyDescent="0.2">
      <c r="A26" s="73" t="s">
        <v>12</v>
      </c>
      <c r="B26" s="74" t="s">
        <v>162</v>
      </c>
      <c r="C26" s="74" t="s">
        <v>163</v>
      </c>
      <c r="D26" s="191" t="s">
        <v>164</v>
      </c>
      <c r="E26" s="191"/>
      <c r="F26" s="74" t="s">
        <v>804</v>
      </c>
      <c r="G26" s="74" t="s">
        <v>38</v>
      </c>
      <c r="H26" s="74" t="s">
        <v>39</v>
      </c>
      <c r="I26" s="74" t="s">
        <v>22</v>
      </c>
      <c r="J26" s="75" t="s">
        <v>167</v>
      </c>
      <c r="K26" s="74" t="s">
        <v>30</v>
      </c>
      <c r="L26" s="74" t="s">
        <v>31</v>
      </c>
      <c r="M26" s="76">
        <v>85</v>
      </c>
      <c r="N26" s="77">
        <v>36059</v>
      </c>
      <c r="O26" s="194"/>
    </row>
    <row r="27" spans="1:15" s="19" customFormat="1" ht="48" customHeight="1" x14ac:dyDescent="0.2">
      <c r="A27" s="66" t="s">
        <v>12</v>
      </c>
      <c r="B27" s="67" t="s">
        <v>100</v>
      </c>
      <c r="C27" s="67" t="s">
        <v>101</v>
      </c>
      <c r="D27" s="189" t="s">
        <v>102</v>
      </c>
      <c r="E27" s="189" t="str">
        <f>VLOOKUP(B27,Description!$A$2:$B$88,2,FALSE)</f>
        <v>the project is a capitalization of ITALME FAME project, aiming to create n. 1 FAME CB CLUSTER to improve cluster’s members skills on digital and social storytelling activities and so learn how to produce one international audio-visual productions. The main project outputs are: 
n. 1 S.A. FAME cluster joint action plan: definition of the SA FAME Cluster model / guidelines for managing and implementing the activities to improve the digital and social storytelling skills of the Cluster's members, ensuring that they will work together in an integrated way and with a cross border approach 
n. 1 S.A. FAME cluster joint tested solution: 1 practical testing of the innovative CB innovative digital format (n. 1 FAME CLUSTER editorial and production plan) to realize n.1 TV movie script enhancing territories, Local heritage, local culture and promote tourism at CB level</v>
      </c>
      <c r="F27" s="67" t="s">
        <v>804</v>
      </c>
      <c r="G27" s="67" t="s">
        <v>38</v>
      </c>
      <c r="H27" s="67" t="s">
        <v>39</v>
      </c>
      <c r="I27" s="68" t="s">
        <v>18</v>
      </c>
      <c r="J27" s="69" t="s">
        <v>103</v>
      </c>
      <c r="K27" s="67" t="s">
        <v>24</v>
      </c>
      <c r="L27" s="67" t="s">
        <v>25</v>
      </c>
      <c r="M27" s="70">
        <v>85</v>
      </c>
      <c r="N27" s="71">
        <v>64486</v>
      </c>
      <c r="O27" s="192">
        <f>SUMIF($C$3:$C$154,C27,$N$3:$N$154)</f>
        <v>185041.22999999998</v>
      </c>
    </row>
    <row r="28" spans="1:15" s="19" customFormat="1" ht="48" customHeight="1" x14ac:dyDescent="0.2">
      <c r="A28" s="72" t="s">
        <v>12</v>
      </c>
      <c r="B28" s="38" t="s">
        <v>100</v>
      </c>
      <c r="C28" s="38" t="s">
        <v>101</v>
      </c>
      <c r="D28" s="190" t="s">
        <v>102</v>
      </c>
      <c r="E28" s="190"/>
      <c r="F28" s="38" t="s">
        <v>804</v>
      </c>
      <c r="G28" s="38" t="s">
        <v>38</v>
      </c>
      <c r="H28" s="38" t="s">
        <v>39</v>
      </c>
      <c r="I28" s="38" t="s">
        <v>22</v>
      </c>
      <c r="J28" s="39" t="s">
        <v>104</v>
      </c>
      <c r="K28" s="38" t="s">
        <v>20</v>
      </c>
      <c r="L28" s="38" t="s">
        <v>67</v>
      </c>
      <c r="M28" s="40">
        <v>80</v>
      </c>
      <c r="N28" s="41">
        <v>52998.18</v>
      </c>
      <c r="O28" s="193"/>
    </row>
    <row r="29" spans="1:15" s="19" customFormat="1" ht="48" customHeight="1" x14ac:dyDescent="0.2">
      <c r="A29" s="72" t="s">
        <v>12</v>
      </c>
      <c r="B29" s="38" t="s">
        <v>100</v>
      </c>
      <c r="C29" s="38" t="s">
        <v>101</v>
      </c>
      <c r="D29" s="190" t="s">
        <v>102</v>
      </c>
      <c r="E29" s="190"/>
      <c r="F29" s="38" t="s">
        <v>804</v>
      </c>
      <c r="G29" s="38" t="s">
        <v>38</v>
      </c>
      <c r="H29" s="38" t="s">
        <v>39</v>
      </c>
      <c r="I29" s="38" t="s">
        <v>22</v>
      </c>
      <c r="J29" s="39" t="s">
        <v>105</v>
      </c>
      <c r="K29" s="38" t="s">
        <v>20</v>
      </c>
      <c r="L29" s="38" t="s">
        <v>35</v>
      </c>
      <c r="M29" s="40">
        <v>80</v>
      </c>
      <c r="N29" s="41">
        <v>33816.050000000003</v>
      </c>
      <c r="O29" s="193"/>
    </row>
    <row r="30" spans="1:15" s="19" customFormat="1" ht="48" customHeight="1" x14ac:dyDescent="0.2">
      <c r="A30" s="73" t="s">
        <v>12</v>
      </c>
      <c r="B30" s="74" t="s">
        <v>100</v>
      </c>
      <c r="C30" s="74" t="s">
        <v>101</v>
      </c>
      <c r="D30" s="191" t="s">
        <v>102</v>
      </c>
      <c r="E30" s="191"/>
      <c r="F30" s="74" t="s">
        <v>804</v>
      </c>
      <c r="G30" s="74" t="s">
        <v>38</v>
      </c>
      <c r="H30" s="74" t="s">
        <v>39</v>
      </c>
      <c r="I30" s="74" t="s">
        <v>22</v>
      </c>
      <c r="J30" s="75" t="s">
        <v>106</v>
      </c>
      <c r="K30" s="74" t="s">
        <v>30</v>
      </c>
      <c r="L30" s="74" t="s">
        <v>31</v>
      </c>
      <c r="M30" s="76">
        <v>85</v>
      </c>
      <c r="N30" s="77">
        <v>33741</v>
      </c>
      <c r="O30" s="194"/>
    </row>
    <row r="31" spans="1:15" s="19" customFormat="1" ht="15" customHeight="1" x14ac:dyDescent="0.2">
      <c r="A31" s="82" t="s">
        <v>12</v>
      </c>
      <c r="B31" s="83" t="s">
        <v>323</v>
      </c>
      <c r="C31" s="83" t="s">
        <v>324</v>
      </c>
      <c r="D31" s="204" t="s">
        <v>325</v>
      </c>
      <c r="E31" s="204" t="str">
        <f>VLOOKUP(B31,Description!$A$2:$B$88,2,FALSE)</f>
        <v>AWeS0Me PLUS aims to capitalize the ITALME AWeS0Me outputs. The main objective is to combine the competences about New Materials, New Concepts Design and New Business Models to overcome the limits of their actual use and improve development of green thermal insulating materials obtained from agro-wastes to increase thermal insulation of building envelope.</v>
      </c>
      <c r="F31" s="83" t="s">
        <v>805</v>
      </c>
      <c r="G31" s="83" t="s">
        <v>46</v>
      </c>
      <c r="H31" s="83" t="s">
        <v>47</v>
      </c>
      <c r="I31" s="84" t="s">
        <v>18</v>
      </c>
      <c r="J31" s="85" t="s">
        <v>326</v>
      </c>
      <c r="K31" s="83" t="s">
        <v>24</v>
      </c>
      <c r="L31" s="83" t="s">
        <v>25</v>
      </c>
      <c r="M31" s="86">
        <v>85</v>
      </c>
      <c r="N31" s="87">
        <v>65615</v>
      </c>
      <c r="O31" s="205">
        <f>SUMIF($C$3:$C$154,C31,$N$3:$N$154)</f>
        <v>189812.02000000002</v>
      </c>
    </row>
    <row r="32" spans="1:15" s="19" customFormat="1" ht="28.5" customHeight="1" x14ac:dyDescent="0.2">
      <c r="A32" s="88" t="s">
        <v>12</v>
      </c>
      <c r="B32" s="46" t="s">
        <v>323</v>
      </c>
      <c r="C32" s="46" t="s">
        <v>324</v>
      </c>
      <c r="D32" s="184"/>
      <c r="E32" s="184"/>
      <c r="F32" s="46" t="s">
        <v>805</v>
      </c>
      <c r="G32" s="46" t="s">
        <v>46</v>
      </c>
      <c r="H32" s="46" t="s">
        <v>47</v>
      </c>
      <c r="I32" s="46" t="s">
        <v>22</v>
      </c>
      <c r="J32" s="47" t="s">
        <v>150</v>
      </c>
      <c r="K32" s="46" t="s">
        <v>20</v>
      </c>
      <c r="L32" s="46" t="s">
        <v>21</v>
      </c>
      <c r="M32" s="48">
        <v>80</v>
      </c>
      <c r="N32" s="49">
        <v>48410.22</v>
      </c>
      <c r="O32" s="187"/>
    </row>
    <row r="33" spans="1:15" s="19" customFormat="1" ht="16" x14ac:dyDescent="0.2">
      <c r="A33" s="88" t="s">
        <v>12</v>
      </c>
      <c r="B33" s="46" t="s">
        <v>323</v>
      </c>
      <c r="C33" s="46" t="s">
        <v>324</v>
      </c>
      <c r="D33" s="184"/>
      <c r="E33" s="184"/>
      <c r="F33" s="46" t="s">
        <v>805</v>
      </c>
      <c r="G33" s="46" t="s">
        <v>46</v>
      </c>
      <c r="H33" s="46" t="s">
        <v>47</v>
      </c>
      <c r="I33" s="46" t="s">
        <v>22</v>
      </c>
      <c r="J33" s="47" t="s">
        <v>90</v>
      </c>
      <c r="K33" s="46" t="s">
        <v>20</v>
      </c>
      <c r="L33" s="46" t="s">
        <v>35</v>
      </c>
      <c r="M33" s="48">
        <v>80</v>
      </c>
      <c r="N33" s="49">
        <v>33802.800000000003</v>
      </c>
      <c r="O33" s="187"/>
    </row>
    <row r="34" spans="1:15" s="19" customFormat="1" ht="16" x14ac:dyDescent="0.2">
      <c r="A34" s="89" t="s">
        <v>12</v>
      </c>
      <c r="B34" s="90" t="s">
        <v>323</v>
      </c>
      <c r="C34" s="90" t="s">
        <v>324</v>
      </c>
      <c r="D34" s="185"/>
      <c r="E34" s="185"/>
      <c r="F34" s="90" t="s">
        <v>805</v>
      </c>
      <c r="G34" s="90" t="s">
        <v>46</v>
      </c>
      <c r="H34" s="90" t="s">
        <v>47</v>
      </c>
      <c r="I34" s="90" t="s">
        <v>22</v>
      </c>
      <c r="J34" s="91" t="s">
        <v>225</v>
      </c>
      <c r="K34" s="90" t="s">
        <v>30</v>
      </c>
      <c r="L34" s="90" t="s">
        <v>31</v>
      </c>
      <c r="M34" s="92">
        <v>85</v>
      </c>
      <c r="N34" s="93">
        <v>41984</v>
      </c>
      <c r="O34" s="188"/>
    </row>
    <row r="35" spans="1:15" s="19" customFormat="1" ht="50" customHeight="1" x14ac:dyDescent="0.2">
      <c r="A35" s="82" t="s">
        <v>12</v>
      </c>
      <c r="B35" s="83" t="s">
        <v>266</v>
      </c>
      <c r="C35" s="83" t="s">
        <v>267</v>
      </c>
      <c r="D35" s="204" t="s">
        <v>268</v>
      </c>
      <c r="E35" s="204" t="str">
        <f>VLOOKUP(B35,Description!$A$2:$B$88,2,FALSE)</f>
        <v>BIOTOURS 2.0 aims to develop citizen science methodology for sea and biodiversity protection, supporting the integration of data necessary for scientific research on cetaceans protection. The project capitalizes the model applied by the ITALME BioTourS project. it will implement an integrated multi-sectoral approach to minimize threats impact on cetacean populations by combining technology, science and education. 
Output: developing a cross-border cetaceans monitoring Plan in the Adriatic sea including citizens active contributions to foster biodiversity protection, complying with EU recommendations</v>
      </c>
      <c r="F35" s="83" t="s">
        <v>805</v>
      </c>
      <c r="G35" s="83" t="s">
        <v>73</v>
      </c>
      <c r="H35" s="143" t="s">
        <v>74</v>
      </c>
      <c r="I35" s="145" t="s">
        <v>18</v>
      </c>
      <c r="J35" s="144" t="s">
        <v>269</v>
      </c>
      <c r="K35" s="83" t="s">
        <v>20</v>
      </c>
      <c r="L35" s="83" t="s">
        <v>82</v>
      </c>
      <c r="M35" s="86">
        <v>80</v>
      </c>
      <c r="N35" s="87">
        <v>108577.14</v>
      </c>
      <c r="O35" s="205">
        <f>SUMIF($C$3:$C$154,C35,$N$3:$N$154)</f>
        <v>158100.14000000001</v>
      </c>
    </row>
    <row r="36" spans="1:15" s="19" customFormat="1" ht="50" customHeight="1" x14ac:dyDescent="0.2">
      <c r="A36" s="88" t="s">
        <v>12</v>
      </c>
      <c r="B36" s="46" t="s">
        <v>266</v>
      </c>
      <c r="C36" s="46" t="s">
        <v>267</v>
      </c>
      <c r="D36" s="184"/>
      <c r="E36" s="184"/>
      <c r="F36" s="46" t="s">
        <v>805</v>
      </c>
      <c r="G36" s="46" t="s">
        <v>73</v>
      </c>
      <c r="H36" s="46" t="s">
        <v>74</v>
      </c>
      <c r="I36" s="65" t="s">
        <v>22</v>
      </c>
      <c r="J36" s="47" t="s">
        <v>270</v>
      </c>
      <c r="K36" s="46" t="s">
        <v>24</v>
      </c>
      <c r="L36" s="46" t="s">
        <v>25</v>
      </c>
      <c r="M36" s="48">
        <v>85</v>
      </c>
      <c r="N36" s="49">
        <v>13464</v>
      </c>
      <c r="O36" s="187"/>
    </row>
    <row r="37" spans="1:15" s="19" customFormat="1" ht="16" x14ac:dyDescent="0.2">
      <c r="A37" s="89" t="s">
        <v>12</v>
      </c>
      <c r="B37" s="90" t="s">
        <v>266</v>
      </c>
      <c r="C37" s="90" t="s">
        <v>267</v>
      </c>
      <c r="D37" s="185"/>
      <c r="E37" s="185"/>
      <c r="F37" s="90" t="s">
        <v>805</v>
      </c>
      <c r="G37" s="90" t="s">
        <v>73</v>
      </c>
      <c r="H37" s="90" t="s">
        <v>74</v>
      </c>
      <c r="I37" s="90" t="s">
        <v>22</v>
      </c>
      <c r="J37" s="91" t="s">
        <v>271</v>
      </c>
      <c r="K37" s="90" t="s">
        <v>30</v>
      </c>
      <c r="L37" s="90" t="s">
        <v>31</v>
      </c>
      <c r="M37" s="92">
        <v>85</v>
      </c>
      <c r="N37" s="93">
        <v>36059</v>
      </c>
      <c r="O37" s="188"/>
    </row>
    <row r="38" spans="1:15" s="19" customFormat="1" ht="16" x14ac:dyDescent="0.2">
      <c r="A38" s="94" t="s">
        <v>12</v>
      </c>
      <c r="B38" s="65" t="s">
        <v>281</v>
      </c>
      <c r="C38" s="65" t="s">
        <v>282</v>
      </c>
      <c r="D38" s="184" t="s">
        <v>283</v>
      </c>
      <c r="E38" s="184" t="str">
        <f>VLOOKUP(B38,Description!$A$2:$B$88,2,FALSE)</f>
        <v>CLEAN aims to contribute to a greener South Adriatic by promoting energy efficiency across the region, capitalizing on the experiences gained by the EU Covenant of Mayors for Climate and Energy (CoM) - network with more than 11.600 cities – that require signatories to prepare a “Sustainable Energy and Climate Action Plan”(SECAP).
Their improved knowledge will lay the foundation for a joint action plan, to define a common strategy to further extend the CoM and practices in the programme area, whose implementation will be supported by a Memorandum of Understanding. 
The MoU will also create a control room to support municipalities in seeking EU/national funds, creating partnerships and synergies.</v>
      </c>
      <c r="F38" s="65" t="s">
        <v>805</v>
      </c>
      <c r="G38" s="65" t="s">
        <v>46</v>
      </c>
      <c r="H38" s="65" t="s">
        <v>47</v>
      </c>
      <c r="I38" s="78" t="s">
        <v>18</v>
      </c>
      <c r="J38" s="79" t="s">
        <v>284</v>
      </c>
      <c r="K38" s="65" t="s">
        <v>20</v>
      </c>
      <c r="L38" s="65" t="s">
        <v>67</v>
      </c>
      <c r="M38" s="80">
        <v>80</v>
      </c>
      <c r="N38" s="81">
        <v>58980.480000000003</v>
      </c>
      <c r="O38" s="186">
        <f>SUMIF($C$3:$C$154,C38,$N$3:$N$154)</f>
        <v>167719.24000000002</v>
      </c>
    </row>
    <row r="39" spans="1:15" s="19" customFormat="1" ht="34.5" customHeight="1" x14ac:dyDescent="0.2">
      <c r="A39" s="88" t="s">
        <v>12</v>
      </c>
      <c r="B39" s="46" t="s">
        <v>281</v>
      </c>
      <c r="C39" s="46" t="s">
        <v>282</v>
      </c>
      <c r="D39" s="184"/>
      <c r="E39" s="184"/>
      <c r="F39" s="46" t="s">
        <v>805</v>
      </c>
      <c r="G39" s="46" t="s">
        <v>46</v>
      </c>
      <c r="H39" s="46" t="s">
        <v>47</v>
      </c>
      <c r="I39" s="46" t="s">
        <v>22</v>
      </c>
      <c r="J39" s="47" t="s">
        <v>216</v>
      </c>
      <c r="K39" s="46" t="s">
        <v>24</v>
      </c>
      <c r="L39" s="46" t="s">
        <v>217</v>
      </c>
      <c r="M39" s="48">
        <v>85</v>
      </c>
      <c r="N39" s="49">
        <v>36607</v>
      </c>
      <c r="O39" s="187"/>
    </row>
    <row r="40" spans="1:15" s="19" customFormat="1" ht="29.25" customHeight="1" x14ac:dyDescent="0.2">
      <c r="A40" s="88" t="s">
        <v>12</v>
      </c>
      <c r="B40" s="46" t="s">
        <v>281</v>
      </c>
      <c r="C40" s="46" t="s">
        <v>282</v>
      </c>
      <c r="D40" s="184"/>
      <c r="E40" s="184"/>
      <c r="F40" s="46" t="s">
        <v>805</v>
      </c>
      <c r="G40" s="46" t="s">
        <v>46</v>
      </c>
      <c r="H40" s="46" t="s">
        <v>47</v>
      </c>
      <c r="I40" s="46" t="s">
        <v>22</v>
      </c>
      <c r="J40" s="47" t="s">
        <v>254</v>
      </c>
      <c r="K40" s="46" t="s">
        <v>30</v>
      </c>
      <c r="L40" s="46" t="s">
        <v>31</v>
      </c>
      <c r="M40" s="48">
        <v>85</v>
      </c>
      <c r="N40" s="49">
        <v>33741</v>
      </c>
      <c r="O40" s="187"/>
    </row>
    <row r="41" spans="1:15" s="19" customFormat="1" ht="53.25" customHeight="1" x14ac:dyDescent="0.2">
      <c r="A41" s="89" t="s">
        <v>12</v>
      </c>
      <c r="B41" s="90" t="s">
        <v>281</v>
      </c>
      <c r="C41" s="90" t="s">
        <v>282</v>
      </c>
      <c r="D41" s="185"/>
      <c r="E41" s="185"/>
      <c r="F41" s="90" t="s">
        <v>805</v>
      </c>
      <c r="G41" s="90" t="s">
        <v>46</v>
      </c>
      <c r="H41" s="90" t="s">
        <v>47</v>
      </c>
      <c r="I41" s="90" t="s">
        <v>22</v>
      </c>
      <c r="J41" s="91" t="s">
        <v>285</v>
      </c>
      <c r="K41" s="90" t="s">
        <v>20</v>
      </c>
      <c r="L41" s="90" t="s">
        <v>35</v>
      </c>
      <c r="M41" s="92">
        <v>80</v>
      </c>
      <c r="N41" s="93">
        <v>38390.76</v>
      </c>
      <c r="O41" s="188"/>
    </row>
    <row r="42" spans="1:15" s="19" customFormat="1" ht="16" x14ac:dyDescent="0.2">
      <c r="A42" s="82" t="s">
        <v>12</v>
      </c>
      <c r="B42" s="83" t="s">
        <v>291</v>
      </c>
      <c r="C42" s="83" t="s">
        <v>292</v>
      </c>
      <c r="D42" s="204" t="s">
        <v>293</v>
      </c>
      <c r="E42" s="204" t="str">
        <f>VLOOKUP(B42,Description!$A$2:$B$88,2,FALSE)</f>
        <v>The project aims to lay the foundation for reducing pollution and protecting water resources, by developing a joint solution to monitor training needs and build training programs. The need for this solution has been identified capitalizing on the results of the Interreg “Cross-Water” (CW) project, designed to draw an efficient and effective cross-border water management system.</v>
      </c>
      <c r="F42" s="83" t="s">
        <v>805</v>
      </c>
      <c r="G42" s="83" t="s">
        <v>73</v>
      </c>
      <c r="H42" s="83" t="s">
        <v>74</v>
      </c>
      <c r="I42" s="84" t="s">
        <v>18</v>
      </c>
      <c r="J42" s="85" t="s">
        <v>294</v>
      </c>
      <c r="K42" s="83" t="s">
        <v>20</v>
      </c>
      <c r="L42" s="83" t="s">
        <v>67</v>
      </c>
      <c r="M42" s="86">
        <v>80</v>
      </c>
      <c r="N42" s="87">
        <v>63568.44</v>
      </c>
      <c r="O42" s="205">
        <f>SUMIF($C$3:$C$154,C42,$N$3:$N$154)</f>
        <v>136299.44</v>
      </c>
    </row>
    <row r="43" spans="1:15" s="19" customFormat="1" ht="34.5" customHeight="1" x14ac:dyDescent="0.2">
      <c r="A43" s="88" t="s">
        <v>12</v>
      </c>
      <c r="B43" s="46" t="s">
        <v>291</v>
      </c>
      <c r="C43" s="46" t="s">
        <v>292</v>
      </c>
      <c r="D43" s="184"/>
      <c r="E43" s="184"/>
      <c r="F43" s="46" t="s">
        <v>805</v>
      </c>
      <c r="G43" s="46" t="s">
        <v>73</v>
      </c>
      <c r="H43" s="46" t="s">
        <v>74</v>
      </c>
      <c r="I43" s="46" t="s">
        <v>22</v>
      </c>
      <c r="J43" s="47" t="s">
        <v>295</v>
      </c>
      <c r="K43" s="46" t="s">
        <v>24</v>
      </c>
      <c r="L43" s="46" t="s">
        <v>25</v>
      </c>
      <c r="M43" s="48">
        <v>85</v>
      </c>
      <c r="N43" s="49">
        <v>34484</v>
      </c>
      <c r="O43" s="187"/>
    </row>
    <row r="44" spans="1:15" s="19" customFormat="1" ht="27" customHeight="1" x14ac:dyDescent="0.2">
      <c r="A44" s="89" t="s">
        <v>12</v>
      </c>
      <c r="B44" s="90" t="s">
        <v>291</v>
      </c>
      <c r="C44" s="90" t="s">
        <v>292</v>
      </c>
      <c r="D44" s="185"/>
      <c r="E44" s="185"/>
      <c r="F44" s="90" t="s">
        <v>805</v>
      </c>
      <c r="G44" s="90" t="s">
        <v>73</v>
      </c>
      <c r="H44" s="90" t="s">
        <v>74</v>
      </c>
      <c r="I44" s="90" t="s">
        <v>22</v>
      </c>
      <c r="J44" s="91" t="s">
        <v>296</v>
      </c>
      <c r="K44" s="90" t="s">
        <v>30</v>
      </c>
      <c r="L44" s="90" t="s">
        <v>31</v>
      </c>
      <c r="M44" s="92">
        <v>85</v>
      </c>
      <c r="N44" s="93">
        <v>38247</v>
      </c>
      <c r="O44" s="188"/>
    </row>
    <row r="45" spans="1:15" s="19" customFormat="1" ht="40" customHeight="1" x14ac:dyDescent="0.2">
      <c r="A45" s="82" t="s">
        <v>12</v>
      </c>
      <c r="B45" s="83" t="s">
        <v>131</v>
      </c>
      <c r="C45" s="83" t="s">
        <v>132</v>
      </c>
      <c r="D45" s="204" t="s">
        <v>133</v>
      </c>
      <c r="E45" s="204" t="str">
        <f>VLOOKUP(B45,Description!$A$2:$B$88,2,FALSE)</f>
        <v>ENGAGE aims to capitalize the results of Interreg Mediterranean Biodiversity Protection Community project and, in particular, the “Policy paper for the definition of a governance framework for the South Adriatic-Ionian Straight Ecologically or Biologically Significant Area”. 
The final output will be an action plan adopted through a Memorandum of Understanding to define a coordinated and shared actions between decision makers and key stakeholder, to create the synergies on conservation measures between the South Adriatic countries to preserve the ecological integrity of the "South Adriatic Ionian Strait", and to define the further development of marine protected areas to reach the target to place 30% of EU sea and terrestrial area under protection by 2030 as planned by the EU Biodiversity Strategy 2030, with particular emphasis on transboundary marine protected areas.</v>
      </c>
      <c r="F45" s="83" t="s">
        <v>805</v>
      </c>
      <c r="G45" s="83" t="s">
        <v>73</v>
      </c>
      <c r="H45" s="83" t="s">
        <v>74</v>
      </c>
      <c r="I45" s="84" t="s">
        <v>18</v>
      </c>
      <c r="J45" s="85" t="s">
        <v>134</v>
      </c>
      <c r="K45" s="83" t="s">
        <v>20</v>
      </c>
      <c r="L45" s="83" t="s">
        <v>50</v>
      </c>
      <c r="M45" s="86">
        <v>80</v>
      </c>
      <c r="N45" s="87">
        <v>39785.1</v>
      </c>
      <c r="O45" s="205">
        <f>SUMIF($C$3:$C$154,C45,$N$3:$N$154)</f>
        <v>132102.48000000001</v>
      </c>
    </row>
    <row r="46" spans="1:15" s="19" customFormat="1" ht="40" customHeight="1" x14ac:dyDescent="0.2">
      <c r="A46" s="88" t="s">
        <v>12</v>
      </c>
      <c r="B46" s="46" t="s">
        <v>131</v>
      </c>
      <c r="C46" s="46" t="s">
        <v>132</v>
      </c>
      <c r="D46" s="184" t="s">
        <v>133</v>
      </c>
      <c r="E46" s="184"/>
      <c r="F46" s="46" t="s">
        <v>805</v>
      </c>
      <c r="G46" s="46" t="s">
        <v>73</v>
      </c>
      <c r="H46" s="46" t="s">
        <v>74</v>
      </c>
      <c r="I46" s="46" t="s">
        <v>22</v>
      </c>
      <c r="J46" s="47" t="s">
        <v>135</v>
      </c>
      <c r="K46" s="46" t="s">
        <v>24</v>
      </c>
      <c r="L46" s="46" t="s">
        <v>25</v>
      </c>
      <c r="M46" s="48">
        <v>85</v>
      </c>
      <c r="N46" s="49">
        <v>37063</v>
      </c>
      <c r="O46" s="187"/>
    </row>
    <row r="47" spans="1:15" s="19" customFormat="1" ht="40" customHeight="1" x14ac:dyDescent="0.2">
      <c r="A47" s="88" t="s">
        <v>12</v>
      </c>
      <c r="B47" s="46" t="s">
        <v>131</v>
      </c>
      <c r="C47" s="46" t="s">
        <v>132</v>
      </c>
      <c r="D47" s="184" t="s">
        <v>133</v>
      </c>
      <c r="E47" s="184"/>
      <c r="F47" s="46" t="s">
        <v>805</v>
      </c>
      <c r="G47" s="46" t="s">
        <v>73</v>
      </c>
      <c r="H47" s="46" t="s">
        <v>74</v>
      </c>
      <c r="I47" s="46" t="s">
        <v>22</v>
      </c>
      <c r="J47" s="47" t="s">
        <v>136</v>
      </c>
      <c r="K47" s="46" t="s">
        <v>30</v>
      </c>
      <c r="L47" s="46" t="s">
        <v>31</v>
      </c>
      <c r="M47" s="48">
        <v>85</v>
      </c>
      <c r="N47" s="49">
        <v>12749</v>
      </c>
      <c r="O47" s="187"/>
    </row>
    <row r="48" spans="1:15" s="19" customFormat="1" ht="40" customHeight="1" x14ac:dyDescent="0.2">
      <c r="A48" s="88" t="s">
        <v>12</v>
      </c>
      <c r="B48" s="46" t="s">
        <v>131</v>
      </c>
      <c r="C48" s="46" t="s">
        <v>132</v>
      </c>
      <c r="D48" s="184" t="s">
        <v>133</v>
      </c>
      <c r="E48" s="184"/>
      <c r="F48" s="46" t="s">
        <v>805</v>
      </c>
      <c r="G48" s="46" t="s">
        <v>73</v>
      </c>
      <c r="H48" s="46" t="s">
        <v>74</v>
      </c>
      <c r="I48" s="46" t="s">
        <v>22</v>
      </c>
      <c r="J48" s="47" t="s">
        <v>137</v>
      </c>
      <c r="K48" s="46" t="s">
        <v>30</v>
      </c>
      <c r="L48" s="46" t="s">
        <v>31</v>
      </c>
      <c r="M48" s="48">
        <v>85</v>
      </c>
      <c r="N48" s="49">
        <v>23310</v>
      </c>
      <c r="O48" s="187"/>
    </row>
    <row r="49" spans="1:15" s="19" customFormat="1" ht="40" customHeight="1" x14ac:dyDescent="0.2">
      <c r="A49" s="89" t="s">
        <v>12</v>
      </c>
      <c r="B49" s="90" t="s">
        <v>131</v>
      </c>
      <c r="C49" s="90" t="s">
        <v>132</v>
      </c>
      <c r="D49" s="185" t="s">
        <v>133</v>
      </c>
      <c r="E49" s="185"/>
      <c r="F49" s="90" t="s">
        <v>805</v>
      </c>
      <c r="G49" s="90" t="s">
        <v>73</v>
      </c>
      <c r="H49" s="90" t="s">
        <v>74</v>
      </c>
      <c r="I49" s="90" t="s">
        <v>22</v>
      </c>
      <c r="J49" s="91" t="s">
        <v>138</v>
      </c>
      <c r="K49" s="90" t="s">
        <v>20</v>
      </c>
      <c r="L49" s="90" t="s">
        <v>35</v>
      </c>
      <c r="M49" s="92">
        <v>80</v>
      </c>
      <c r="N49" s="93">
        <v>19195.38</v>
      </c>
      <c r="O49" s="188"/>
    </row>
    <row r="50" spans="1:15" s="19" customFormat="1" ht="25" customHeight="1" x14ac:dyDescent="0.2">
      <c r="A50" s="82" t="s">
        <v>12</v>
      </c>
      <c r="B50" s="83" t="s">
        <v>247</v>
      </c>
      <c r="C50" s="83" t="s">
        <v>248</v>
      </c>
      <c r="D50" s="204" t="s">
        <v>249</v>
      </c>
      <c r="E50" s="204" t="str">
        <f>VLOOKUP(B50,Description!$A$2:$B$88,2,FALSE)</f>
        <v>GREEN faces models of energy collectives in the program area and provides good practices and guidance on the topic drawn from the capitalization of ITALME Project ADRIA_ALLIANCE. Green's approach will be: 
-Develop strategies for involvement in energy transition to encourage pro-environmental behavior by citizens, especially through the role of NGOs
- to providing elements for the implementation of ECs, and technical solutions to make energy consumption more efficient, combating the issue of energy demand</v>
      </c>
      <c r="F50" s="83" t="s">
        <v>805</v>
      </c>
      <c r="G50" s="83" t="s">
        <v>46</v>
      </c>
      <c r="H50" s="83" t="s">
        <v>47</v>
      </c>
      <c r="I50" s="84" t="s">
        <v>18</v>
      </c>
      <c r="J50" s="85" t="s">
        <v>250</v>
      </c>
      <c r="K50" s="83" t="s">
        <v>20</v>
      </c>
      <c r="L50" s="83" t="s">
        <v>21</v>
      </c>
      <c r="M50" s="86">
        <v>80</v>
      </c>
      <c r="N50" s="87">
        <v>82119.179999999993</v>
      </c>
      <c r="O50" s="205">
        <f>SUMIF($C$3:$C$154,C50,$N$3:$N$154)</f>
        <v>198376.33999999997</v>
      </c>
    </row>
    <row r="51" spans="1:15" s="19" customFormat="1" ht="25" customHeight="1" x14ac:dyDescent="0.2">
      <c r="A51" s="88" t="s">
        <v>12</v>
      </c>
      <c r="B51" s="46" t="s">
        <v>247</v>
      </c>
      <c r="C51" s="46" t="s">
        <v>248</v>
      </c>
      <c r="D51" s="184" t="s">
        <v>249</v>
      </c>
      <c r="E51" s="184"/>
      <c r="F51" s="46" t="s">
        <v>805</v>
      </c>
      <c r="G51" s="46" t="s">
        <v>46</v>
      </c>
      <c r="H51" s="46" t="s">
        <v>47</v>
      </c>
      <c r="I51" s="46" t="s">
        <v>22</v>
      </c>
      <c r="J51" s="47" t="s">
        <v>88</v>
      </c>
      <c r="K51" s="46" t="s">
        <v>20</v>
      </c>
      <c r="L51" s="46" t="s">
        <v>35</v>
      </c>
      <c r="M51" s="48">
        <v>80</v>
      </c>
      <c r="N51" s="49">
        <v>33802.800000000003</v>
      </c>
      <c r="O51" s="187"/>
    </row>
    <row r="52" spans="1:15" s="19" customFormat="1" ht="25" customHeight="1" x14ac:dyDescent="0.2">
      <c r="A52" s="88" t="s">
        <v>12</v>
      </c>
      <c r="B52" s="46" t="s">
        <v>247</v>
      </c>
      <c r="C52" s="46" t="s">
        <v>248</v>
      </c>
      <c r="D52" s="184" t="s">
        <v>249</v>
      </c>
      <c r="E52" s="184"/>
      <c r="F52" s="46" t="s">
        <v>805</v>
      </c>
      <c r="G52" s="46" t="s">
        <v>46</v>
      </c>
      <c r="H52" s="46" t="s">
        <v>47</v>
      </c>
      <c r="I52" s="46" t="s">
        <v>22</v>
      </c>
      <c r="J52" s="47" t="s">
        <v>251</v>
      </c>
      <c r="K52" s="46" t="s">
        <v>30</v>
      </c>
      <c r="L52" s="46" t="s">
        <v>31</v>
      </c>
      <c r="M52" s="48">
        <v>85</v>
      </c>
      <c r="N52" s="49">
        <v>20992</v>
      </c>
      <c r="O52" s="187"/>
    </row>
    <row r="53" spans="1:15" s="19" customFormat="1" ht="25" customHeight="1" x14ac:dyDescent="0.2">
      <c r="A53" s="88" t="s">
        <v>12</v>
      </c>
      <c r="B53" s="46" t="s">
        <v>247</v>
      </c>
      <c r="C53" s="46" t="s">
        <v>248</v>
      </c>
      <c r="D53" s="184" t="s">
        <v>249</v>
      </c>
      <c r="E53" s="184"/>
      <c r="F53" s="46" t="s">
        <v>805</v>
      </c>
      <c r="G53" s="46" t="s">
        <v>46</v>
      </c>
      <c r="H53" s="46" t="s">
        <v>47</v>
      </c>
      <c r="I53" s="46" t="s">
        <v>22</v>
      </c>
      <c r="J53" s="47" t="s">
        <v>252</v>
      </c>
      <c r="K53" s="46" t="s">
        <v>20</v>
      </c>
      <c r="L53" s="46" t="s">
        <v>87</v>
      </c>
      <c r="M53" s="48">
        <v>80</v>
      </c>
      <c r="N53" s="49">
        <v>38319.360000000001</v>
      </c>
      <c r="O53" s="187"/>
    </row>
    <row r="54" spans="1:15" s="19" customFormat="1" ht="25" customHeight="1" x14ac:dyDescent="0.2">
      <c r="A54" s="89" t="s">
        <v>12</v>
      </c>
      <c r="B54" s="90" t="s">
        <v>247</v>
      </c>
      <c r="C54" s="90" t="s">
        <v>248</v>
      </c>
      <c r="D54" s="185" t="s">
        <v>249</v>
      </c>
      <c r="E54" s="185"/>
      <c r="F54" s="90" t="s">
        <v>805</v>
      </c>
      <c r="G54" s="90" t="s">
        <v>46</v>
      </c>
      <c r="H54" s="90" t="s">
        <v>47</v>
      </c>
      <c r="I54" s="90" t="s">
        <v>22</v>
      </c>
      <c r="J54" s="91" t="s">
        <v>253</v>
      </c>
      <c r="K54" s="90" t="s">
        <v>24</v>
      </c>
      <c r="L54" s="90" t="s">
        <v>25</v>
      </c>
      <c r="M54" s="92">
        <v>85</v>
      </c>
      <c r="N54" s="93">
        <v>23143</v>
      </c>
      <c r="O54" s="188"/>
    </row>
    <row r="55" spans="1:15" s="19" customFormat="1" ht="25" customHeight="1" x14ac:dyDescent="0.2">
      <c r="A55" s="94" t="s">
        <v>12</v>
      </c>
      <c r="B55" s="65" t="s">
        <v>157</v>
      </c>
      <c r="C55" s="65" t="s">
        <v>158</v>
      </c>
      <c r="D55" s="184" t="s">
        <v>159</v>
      </c>
      <c r="E55" s="184" t="str">
        <f>VLOOKUP(B55,Description!$A$2:$B$88,2,FALSE)</f>
        <v>LEC + aims is to capitalize the main results obtained in ITALME LEC project, improving energy efficiency and renewable energy usage through the development of “local community of active energy consumers” (LEC). The main output produced will be a Joint Local Energy Community Action Plan that will include a series of actions to spread and promote the creation of new LEC in the programme area.</v>
      </c>
      <c r="F55" s="65" t="s">
        <v>805</v>
      </c>
      <c r="G55" s="65" t="s">
        <v>46</v>
      </c>
      <c r="H55" s="65" t="s">
        <v>47</v>
      </c>
      <c r="I55" s="78" t="s">
        <v>18</v>
      </c>
      <c r="J55" s="79" t="s">
        <v>160</v>
      </c>
      <c r="K55" s="65" t="s">
        <v>20</v>
      </c>
      <c r="L55" s="65" t="s">
        <v>35</v>
      </c>
      <c r="M55" s="80">
        <v>80</v>
      </c>
      <c r="N55" s="81">
        <v>59004.08</v>
      </c>
      <c r="O55" s="216">
        <f>SUMIF($C$3:$C$154,C55,$N$3:$N$154)</f>
        <v>163168.4</v>
      </c>
    </row>
    <row r="56" spans="1:15" s="19" customFormat="1" ht="25" customHeight="1" x14ac:dyDescent="0.2">
      <c r="A56" s="88" t="s">
        <v>12</v>
      </c>
      <c r="B56" s="46" t="s">
        <v>157</v>
      </c>
      <c r="C56" s="46" t="s">
        <v>158</v>
      </c>
      <c r="D56" s="184" t="s">
        <v>159</v>
      </c>
      <c r="E56" s="184"/>
      <c r="F56" s="46" t="s">
        <v>805</v>
      </c>
      <c r="G56" s="46" t="s">
        <v>46</v>
      </c>
      <c r="H56" s="46" t="s">
        <v>47</v>
      </c>
      <c r="I56" s="46" t="s">
        <v>22</v>
      </c>
      <c r="J56" s="47" t="s">
        <v>56</v>
      </c>
      <c r="K56" s="46" t="s">
        <v>30</v>
      </c>
      <c r="L56" s="46" t="s">
        <v>31</v>
      </c>
      <c r="M56" s="48">
        <v>85</v>
      </c>
      <c r="N56" s="49">
        <v>33741</v>
      </c>
      <c r="O56" s="217"/>
    </row>
    <row r="57" spans="1:15" s="19" customFormat="1" ht="25" customHeight="1" x14ac:dyDescent="0.2">
      <c r="A57" s="88" t="s">
        <v>12</v>
      </c>
      <c r="B57" s="46" t="s">
        <v>157</v>
      </c>
      <c r="C57" s="46" t="s">
        <v>158</v>
      </c>
      <c r="D57" s="184" t="s">
        <v>159</v>
      </c>
      <c r="E57" s="184"/>
      <c r="F57" s="46" t="s">
        <v>805</v>
      </c>
      <c r="G57" s="46" t="s">
        <v>46</v>
      </c>
      <c r="H57" s="46" t="s">
        <v>47</v>
      </c>
      <c r="I57" s="46" t="s">
        <v>22</v>
      </c>
      <c r="J57" s="47" t="s">
        <v>103</v>
      </c>
      <c r="K57" s="46" t="s">
        <v>24</v>
      </c>
      <c r="L57" s="46" t="s">
        <v>25</v>
      </c>
      <c r="M57" s="48">
        <v>85</v>
      </c>
      <c r="N57" s="49">
        <v>36607</v>
      </c>
      <c r="O57" s="217"/>
    </row>
    <row r="58" spans="1:15" s="19" customFormat="1" ht="25" customHeight="1" x14ac:dyDescent="0.2">
      <c r="A58" s="89" t="s">
        <v>12</v>
      </c>
      <c r="B58" s="90" t="s">
        <v>157</v>
      </c>
      <c r="C58" s="90" t="s">
        <v>158</v>
      </c>
      <c r="D58" s="185" t="s">
        <v>159</v>
      </c>
      <c r="E58" s="185"/>
      <c r="F58" s="90" t="s">
        <v>805</v>
      </c>
      <c r="G58" s="90" t="s">
        <v>46</v>
      </c>
      <c r="H58" s="90" t="s">
        <v>47</v>
      </c>
      <c r="I58" s="90" t="s">
        <v>22</v>
      </c>
      <c r="J58" s="91" t="s">
        <v>161</v>
      </c>
      <c r="K58" s="90" t="s">
        <v>20</v>
      </c>
      <c r="L58" s="90" t="s">
        <v>67</v>
      </c>
      <c r="M58" s="92">
        <v>80</v>
      </c>
      <c r="N58" s="93">
        <v>33816.32</v>
      </c>
      <c r="O58" s="218"/>
    </row>
    <row r="59" spans="1:15" s="19" customFormat="1" ht="30" customHeight="1" x14ac:dyDescent="0.2">
      <c r="A59" s="82" t="s">
        <v>12</v>
      </c>
      <c r="B59" s="83" t="s">
        <v>242</v>
      </c>
      <c r="C59" s="83" t="s">
        <v>243</v>
      </c>
      <c r="D59" s="204" t="s">
        <v>244</v>
      </c>
      <c r="E59" s="204" t="str">
        <f>VLOOKUP(B59,Description!$A$2:$B$88,2,FALSE)</f>
        <v>SuS_AGRI aims to capitalise the methodology developed by the REBOUND project "Fostering Resilience in Rural Communities" funded by the ERASMUS+ programme. REBOUND project was identified as flagship project in the frame of actions for resilient rural areas by the European Rural Vision. SuS_AGRI aims to strengthen the base knowledge of farm producers in the South Adriatic area on agricultural practices to mitigate the effects of global warming.</v>
      </c>
      <c r="F59" s="83" t="s">
        <v>805</v>
      </c>
      <c r="G59" s="83" t="s">
        <v>44</v>
      </c>
      <c r="H59" s="83" t="s">
        <v>45</v>
      </c>
      <c r="I59" s="84" t="s">
        <v>18</v>
      </c>
      <c r="J59" s="85" t="s">
        <v>245</v>
      </c>
      <c r="K59" s="83" t="s">
        <v>20</v>
      </c>
      <c r="L59" s="83" t="s">
        <v>50</v>
      </c>
      <c r="M59" s="86">
        <v>80</v>
      </c>
      <c r="N59" s="87">
        <v>56183.64</v>
      </c>
      <c r="O59" s="205">
        <f>SUMIF($C$3:$C$154,C59,$N$3:$N$154)</f>
        <v>141705.01999999999</v>
      </c>
    </row>
    <row r="60" spans="1:15" s="19" customFormat="1" ht="30" customHeight="1" x14ac:dyDescent="0.2">
      <c r="A60" s="88" t="s">
        <v>12</v>
      </c>
      <c r="B60" s="46" t="s">
        <v>242</v>
      </c>
      <c r="C60" s="46" t="s">
        <v>243</v>
      </c>
      <c r="D60" s="184" t="s">
        <v>244</v>
      </c>
      <c r="E60" s="184"/>
      <c r="F60" s="46" t="s">
        <v>805</v>
      </c>
      <c r="G60" s="46" t="s">
        <v>44</v>
      </c>
      <c r="H60" s="46" t="s">
        <v>45</v>
      </c>
      <c r="I60" s="46" t="s">
        <v>22</v>
      </c>
      <c r="J60" s="47" t="s">
        <v>112</v>
      </c>
      <c r="K60" s="46" t="s">
        <v>24</v>
      </c>
      <c r="L60" s="46" t="s">
        <v>113</v>
      </c>
      <c r="M60" s="48">
        <v>85</v>
      </c>
      <c r="N60" s="49">
        <v>33820</v>
      </c>
      <c r="O60" s="187"/>
    </row>
    <row r="61" spans="1:15" s="19" customFormat="1" ht="30" customHeight="1" x14ac:dyDescent="0.2">
      <c r="A61" s="88" t="s">
        <v>12</v>
      </c>
      <c r="B61" s="46" t="s">
        <v>242</v>
      </c>
      <c r="C61" s="46" t="s">
        <v>243</v>
      </c>
      <c r="D61" s="184" t="s">
        <v>244</v>
      </c>
      <c r="E61" s="184"/>
      <c r="F61" s="46" t="s">
        <v>805</v>
      </c>
      <c r="G61" s="46" t="s">
        <v>44</v>
      </c>
      <c r="H61" s="46" t="s">
        <v>45</v>
      </c>
      <c r="I61" s="46" t="s">
        <v>22</v>
      </c>
      <c r="J61" s="47" t="s">
        <v>246</v>
      </c>
      <c r="K61" s="46" t="s">
        <v>30</v>
      </c>
      <c r="L61" s="46" t="s">
        <v>31</v>
      </c>
      <c r="M61" s="48">
        <v>85</v>
      </c>
      <c r="N61" s="49">
        <v>32506</v>
      </c>
      <c r="O61" s="187"/>
    </row>
    <row r="62" spans="1:15" s="19" customFormat="1" ht="30" customHeight="1" x14ac:dyDescent="0.2">
      <c r="A62" s="89" t="s">
        <v>12</v>
      </c>
      <c r="B62" s="90" t="s">
        <v>242</v>
      </c>
      <c r="C62" s="90" t="s">
        <v>243</v>
      </c>
      <c r="D62" s="185" t="s">
        <v>244</v>
      </c>
      <c r="E62" s="185"/>
      <c r="F62" s="90" t="s">
        <v>805</v>
      </c>
      <c r="G62" s="90" t="s">
        <v>44</v>
      </c>
      <c r="H62" s="90" t="s">
        <v>45</v>
      </c>
      <c r="I62" s="90" t="s">
        <v>22</v>
      </c>
      <c r="J62" s="91" t="s">
        <v>138</v>
      </c>
      <c r="K62" s="90" t="s">
        <v>20</v>
      </c>
      <c r="L62" s="90" t="s">
        <v>35</v>
      </c>
      <c r="M62" s="92">
        <v>80</v>
      </c>
      <c r="N62" s="93">
        <v>19195.38</v>
      </c>
      <c r="O62" s="188"/>
    </row>
    <row r="63" spans="1:15" s="19" customFormat="1" ht="16" x14ac:dyDescent="0.2">
      <c r="A63" s="94" t="s">
        <v>12</v>
      </c>
      <c r="B63" s="65" t="s">
        <v>303</v>
      </c>
      <c r="C63" s="65" t="s">
        <v>304</v>
      </c>
      <c r="D63" s="184" t="s">
        <v>305</v>
      </c>
      <c r="E63" s="184" t="str">
        <f>VLOOKUP(B63,Description!$A$2:$B$88,2,FALSE)</f>
        <v>Tour aims to create an awareness program for the three territories about the sustainable tourism strategies for local and regional policy makers, with practical guidelines of possible activities to be implemented by tourism operators.</v>
      </c>
      <c r="F63" s="65" t="s">
        <v>805</v>
      </c>
      <c r="G63" s="65" t="s">
        <v>73</v>
      </c>
      <c r="H63" s="65" t="s">
        <v>74</v>
      </c>
      <c r="I63" s="78" t="s">
        <v>18</v>
      </c>
      <c r="J63" s="79" t="s">
        <v>306</v>
      </c>
      <c r="K63" s="65" t="s">
        <v>20</v>
      </c>
      <c r="L63" s="65" t="s">
        <v>82</v>
      </c>
      <c r="M63" s="80">
        <v>80</v>
      </c>
      <c r="N63" s="81">
        <v>48889.62</v>
      </c>
      <c r="O63" s="186">
        <f>SUMIF($C$3:$C$154,C63,$N$3:$N$154)</f>
        <v>184937.41999999998</v>
      </c>
    </row>
    <row r="64" spans="1:15" s="19" customFormat="1" ht="16" x14ac:dyDescent="0.2">
      <c r="A64" s="88" t="s">
        <v>12</v>
      </c>
      <c r="B64" s="46" t="s">
        <v>303</v>
      </c>
      <c r="C64" s="46" t="s">
        <v>304</v>
      </c>
      <c r="D64" s="184"/>
      <c r="E64" s="184"/>
      <c r="F64" s="46" t="s">
        <v>805</v>
      </c>
      <c r="G64" s="46" t="s">
        <v>73</v>
      </c>
      <c r="H64" s="46" t="s">
        <v>74</v>
      </c>
      <c r="I64" s="46" t="s">
        <v>22</v>
      </c>
      <c r="J64" s="47" t="s">
        <v>216</v>
      </c>
      <c r="K64" s="46" t="s">
        <v>24</v>
      </c>
      <c r="L64" s="46" t="s">
        <v>217</v>
      </c>
      <c r="M64" s="48">
        <v>85</v>
      </c>
      <c r="N64" s="49">
        <v>53437</v>
      </c>
      <c r="O64" s="187"/>
    </row>
    <row r="65" spans="1:15" s="19" customFormat="1" ht="16" x14ac:dyDescent="0.2">
      <c r="A65" s="88" t="s">
        <v>12</v>
      </c>
      <c r="B65" s="46" t="s">
        <v>303</v>
      </c>
      <c r="C65" s="46" t="s">
        <v>304</v>
      </c>
      <c r="D65" s="184"/>
      <c r="E65" s="184"/>
      <c r="F65" s="46" t="s">
        <v>805</v>
      </c>
      <c r="G65" s="46" t="s">
        <v>73</v>
      </c>
      <c r="H65" s="46" t="s">
        <v>74</v>
      </c>
      <c r="I65" s="46" t="s">
        <v>22</v>
      </c>
      <c r="J65" s="47" t="s">
        <v>307</v>
      </c>
      <c r="K65" s="46" t="s">
        <v>30</v>
      </c>
      <c r="L65" s="46" t="s">
        <v>31</v>
      </c>
      <c r="M65" s="48">
        <v>85</v>
      </c>
      <c r="N65" s="49">
        <v>48808</v>
      </c>
      <c r="O65" s="187"/>
    </row>
    <row r="66" spans="1:15" s="19" customFormat="1" ht="16" x14ac:dyDescent="0.2">
      <c r="A66" s="89" t="s">
        <v>12</v>
      </c>
      <c r="B66" s="90" t="s">
        <v>303</v>
      </c>
      <c r="C66" s="90" t="s">
        <v>304</v>
      </c>
      <c r="D66" s="185"/>
      <c r="E66" s="185"/>
      <c r="F66" s="90" t="s">
        <v>805</v>
      </c>
      <c r="G66" s="90" t="s">
        <v>73</v>
      </c>
      <c r="H66" s="90" t="s">
        <v>74</v>
      </c>
      <c r="I66" s="90" t="s">
        <v>22</v>
      </c>
      <c r="J66" s="91" t="s">
        <v>88</v>
      </c>
      <c r="K66" s="90" t="s">
        <v>20</v>
      </c>
      <c r="L66" s="90" t="s">
        <v>35</v>
      </c>
      <c r="M66" s="92">
        <v>80</v>
      </c>
      <c r="N66" s="93">
        <v>33802.800000000003</v>
      </c>
      <c r="O66" s="188"/>
    </row>
    <row r="67" spans="1:15" s="19" customFormat="1" ht="20" customHeight="1" x14ac:dyDescent="0.2">
      <c r="A67" s="99" t="s">
        <v>12</v>
      </c>
      <c r="B67" s="100" t="s">
        <v>78</v>
      </c>
      <c r="C67" s="100" t="s">
        <v>79</v>
      </c>
      <c r="D67" s="178" t="s">
        <v>822</v>
      </c>
      <c r="E67" s="178" t="str">
        <f>VLOOKUP(B67,Description!$A$2:$B$88,2,FALSE)</f>
        <v>ISACC+ intends to promote the optimization and automation of control processes in the SA area. It capitalises the output of the previous ITALME “ISACC” project, an AI-based platform to support anti-fraud inspections, tailored on customs needs and tested in the port context, but that can instead perform a wide range of tasks to support further types of controls.</v>
      </c>
      <c r="F67" s="100" t="s">
        <v>802</v>
      </c>
      <c r="G67" s="100" t="s">
        <v>54</v>
      </c>
      <c r="H67" s="100" t="s">
        <v>55</v>
      </c>
      <c r="I67" s="146" t="s">
        <v>18</v>
      </c>
      <c r="J67" s="101" t="s">
        <v>81</v>
      </c>
      <c r="K67" s="100" t="s">
        <v>20</v>
      </c>
      <c r="L67" s="100" t="s">
        <v>82</v>
      </c>
      <c r="M67" s="102">
        <v>80</v>
      </c>
      <c r="N67" s="103">
        <v>58980.480000000003</v>
      </c>
      <c r="O67" s="181">
        <f>SUMIF($C$3:$C$154,C67,$N$3:$N$154)</f>
        <v>165662.70000000001</v>
      </c>
    </row>
    <row r="68" spans="1:15" s="19" customFormat="1" ht="20" customHeight="1" x14ac:dyDescent="0.2">
      <c r="A68" s="104" t="s">
        <v>12</v>
      </c>
      <c r="B68" s="50" t="s">
        <v>78</v>
      </c>
      <c r="C68" s="50" t="s">
        <v>79</v>
      </c>
      <c r="D68" s="179" t="s">
        <v>80</v>
      </c>
      <c r="E68" s="179"/>
      <c r="F68" s="50" t="s">
        <v>802</v>
      </c>
      <c r="G68" s="50" t="s">
        <v>54</v>
      </c>
      <c r="H68" s="50" t="s">
        <v>55</v>
      </c>
      <c r="I68" s="50" t="s">
        <v>22</v>
      </c>
      <c r="J68" s="51" t="s">
        <v>83</v>
      </c>
      <c r="K68" s="50" t="s">
        <v>20</v>
      </c>
      <c r="L68" s="50" t="s">
        <v>21</v>
      </c>
      <c r="M68" s="52">
        <v>80</v>
      </c>
      <c r="N68" s="53">
        <v>48410.22</v>
      </c>
      <c r="O68" s="182"/>
    </row>
    <row r="69" spans="1:15" s="19" customFormat="1" ht="16" x14ac:dyDescent="0.2">
      <c r="A69" s="104" t="s">
        <v>12</v>
      </c>
      <c r="B69" s="50" t="s">
        <v>78</v>
      </c>
      <c r="C69" s="50" t="s">
        <v>79</v>
      </c>
      <c r="D69" s="179" t="s">
        <v>80</v>
      </c>
      <c r="E69" s="179"/>
      <c r="F69" s="50" t="s">
        <v>802</v>
      </c>
      <c r="G69" s="50" t="s">
        <v>54</v>
      </c>
      <c r="H69" s="50" t="s">
        <v>55</v>
      </c>
      <c r="I69" s="50" t="s">
        <v>22</v>
      </c>
      <c r="J69" s="51" t="s">
        <v>84</v>
      </c>
      <c r="K69" s="50" t="s">
        <v>30</v>
      </c>
      <c r="L69" s="50" t="s">
        <v>31</v>
      </c>
      <c r="M69" s="52">
        <v>85</v>
      </c>
      <c r="N69" s="53">
        <v>29235</v>
      </c>
      <c r="O69" s="182"/>
    </row>
    <row r="70" spans="1:15" s="19" customFormat="1" ht="20" customHeight="1" x14ac:dyDescent="0.2">
      <c r="A70" s="105" t="s">
        <v>12</v>
      </c>
      <c r="B70" s="106" t="s">
        <v>78</v>
      </c>
      <c r="C70" s="106" t="s">
        <v>79</v>
      </c>
      <c r="D70" s="180" t="s">
        <v>80</v>
      </c>
      <c r="E70" s="180"/>
      <c r="F70" s="106" t="s">
        <v>802</v>
      </c>
      <c r="G70" s="106" t="s">
        <v>54</v>
      </c>
      <c r="H70" s="106" t="s">
        <v>55</v>
      </c>
      <c r="I70" s="106" t="s">
        <v>22</v>
      </c>
      <c r="J70" s="107" t="s">
        <v>85</v>
      </c>
      <c r="K70" s="106" t="s">
        <v>24</v>
      </c>
      <c r="L70" s="106" t="s">
        <v>86</v>
      </c>
      <c r="M70" s="108">
        <v>85</v>
      </c>
      <c r="N70" s="109">
        <v>29037</v>
      </c>
      <c r="O70" s="183"/>
    </row>
    <row r="71" spans="1:15" s="19" customFormat="1" ht="27.75" customHeight="1" x14ac:dyDescent="0.2">
      <c r="A71" s="110" t="s">
        <v>12</v>
      </c>
      <c r="B71" s="95" t="s">
        <v>297</v>
      </c>
      <c r="C71" s="95" t="s">
        <v>298</v>
      </c>
      <c r="D71" s="179" t="s">
        <v>299</v>
      </c>
      <c r="E71" s="179" t="str">
        <f>VLOOKUP(B71,Description!$A$2:$B$88,2,FALSE)</f>
        <v>The project capitalizes the ITALME ONCLOUD NINE project, developing a model for a more sustainable and inclusive air connectivity. This output will improve the work of transport operators providing them with a set of innovative solutions in the field of sustainable air mobility.</v>
      </c>
      <c r="F71" s="95" t="s">
        <v>802</v>
      </c>
      <c r="G71" s="95" t="s">
        <v>54</v>
      </c>
      <c r="H71" s="95" t="s">
        <v>55</v>
      </c>
      <c r="I71" s="147" t="s">
        <v>18</v>
      </c>
      <c r="J71" s="96" t="s">
        <v>300</v>
      </c>
      <c r="K71" s="95" t="s">
        <v>20</v>
      </c>
      <c r="L71" s="95" t="s">
        <v>67</v>
      </c>
      <c r="M71" s="97">
        <v>80</v>
      </c>
      <c r="N71" s="98">
        <v>82692.42</v>
      </c>
      <c r="O71" s="206">
        <f>SUMIF($C$3:$C$154,C71,$N$3:$N$154)</f>
        <v>184937.41999999998</v>
      </c>
    </row>
    <row r="72" spans="1:15" s="19" customFormat="1" ht="16" x14ac:dyDescent="0.2">
      <c r="A72" s="104" t="s">
        <v>12</v>
      </c>
      <c r="B72" s="50" t="s">
        <v>297</v>
      </c>
      <c r="C72" s="50" t="s">
        <v>298</v>
      </c>
      <c r="D72" s="179"/>
      <c r="E72" s="179"/>
      <c r="F72" s="50" t="s">
        <v>802</v>
      </c>
      <c r="G72" s="50" t="s">
        <v>54</v>
      </c>
      <c r="H72" s="50" t="s">
        <v>55</v>
      </c>
      <c r="I72" s="50" t="s">
        <v>22</v>
      </c>
      <c r="J72" s="51" t="s">
        <v>301</v>
      </c>
      <c r="K72" s="50" t="s">
        <v>24</v>
      </c>
      <c r="L72" s="50" t="s">
        <v>25</v>
      </c>
      <c r="M72" s="52">
        <v>85</v>
      </c>
      <c r="N72" s="53">
        <v>53437</v>
      </c>
      <c r="O72" s="182"/>
    </row>
    <row r="73" spans="1:15" s="19" customFormat="1" ht="16" x14ac:dyDescent="0.2">
      <c r="A73" s="105" t="s">
        <v>12</v>
      </c>
      <c r="B73" s="106" t="s">
        <v>297</v>
      </c>
      <c r="C73" s="106" t="s">
        <v>298</v>
      </c>
      <c r="D73" s="180"/>
      <c r="E73" s="180"/>
      <c r="F73" s="106" t="s">
        <v>802</v>
      </c>
      <c r="G73" s="106" t="s">
        <v>54</v>
      </c>
      <c r="H73" s="106" t="s">
        <v>55</v>
      </c>
      <c r="I73" s="106" t="s">
        <v>22</v>
      </c>
      <c r="J73" s="107" t="s">
        <v>302</v>
      </c>
      <c r="K73" s="106" t="s">
        <v>30</v>
      </c>
      <c r="L73" s="106" t="s">
        <v>31</v>
      </c>
      <c r="M73" s="108">
        <v>85</v>
      </c>
      <c r="N73" s="109">
        <v>48808</v>
      </c>
      <c r="O73" s="183"/>
    </row>
    <row r="74" spans="1:15" s="19" customFormat="1" ht="30" customHeight="1" x14ac:dyDescent="0.2">
      <c r="A74" s="99" t="s">
        <v>12</v>
      </c>
      <c r="B74" s="100" t="s">
        <v>140</v>
      </c>
      <c r="C74" s="100" t="s">
        <v>141</v>
      </c>
      <c r="D74" s="178" t="s">
        <v>142</v>
      </c>
      <c r="E74" s="178" t="str">
        <f>VLOOKUP(B74,Description!$A$2:$B$88,2,FALSE)</f>
        <v>ROUTE capitalizes on some topics of the TRUST project, which aimed to integrate – through a technological platform – different ways of transport improving the cooperation between and within public and private transport and offering a facilitate users’ experience. therefore ROUTE project aims is to improve the connection between intermodal systems such as ports/airports/railways/road maps/bicycle paths to reach the principal attractive cultural-environmental destinations between the cross-border country like Italy, Albania and Montenegro.</v>
      </c>
      <c r="F74" s="100" t="s">
        <v>802</v>
      </c>
      <c r="G74" s="100" t="s">
        <v>54</v>
      </c>
      <c r="H74" s="100" t="s">
        <v>55</v>
      </c>
      <c r="I74" s="146" t="s">
        <v>18</v>
      </c>
      <c r="J74" s="101" t="s">
        <v>143</v>
      </c>
      <c r="K74" s="100" t="s">
        <v>20</v>
      </c>
      <c r="L74" s="100" t="s">
        <v>21</v>
      </c>
      <c r="M74" s="102">
        <v>80</v>
      </c>
      <c r="N74" s="103">
        <v>73587.899999999994</v>
      </c>
      <c r="O74" s="181">
        <f>SUMIF($C$3:$C$154,C74,$N$3:$N$154)</f>
        <v>195660.7</v>
      </c>
    </row>
    <row r="75" spans="1:15" s="19" customFormat="1" ht="30" customHeight="1" x14ac:dyDescent="0.2">
      <c r="A75" s="104" t="s">
        <v>12</v>
      </c>
      <c r="B75" s="50" t="s">
        <v>140</v>
      </c>
      <c r="C75" s="50" t="s">
        <v>141</v>
      </c>
      <c r="D75" s="179" t="s">
        <v>142</v>
      </c>
      <c r="E75" s="179"/>
      <c r="F75" s="50" t="s">
        <v>802</v>
      </c>
      <c r="G75" s="50" t="s">
        <v>54</v>
      </c>
      <c r="H75" s="50" t="s">
        <v>55</v>
      </c>
      <c r="I75" s="50" t="s">
        <v>22</v>
      </c>
      <c r="J75" s="51" t="s">
        <v>144</v>
      </c>
      <c r="K75" s="50" t="s">
        <v>20</v>
      </c>
      <c r="L75" s="50" t="s">
        <v>35</v>
      </c>
      <c r="M75" s="52">
        <v>80</v>
      </c>
      <c r="N75" s="53">
        <v>33802.800000000003</v>
      </c>
      <c r="O75" s="182"/>
    </row>
    <row r="76" spans="1:15" s="19" customFormat="1" ht="30" customHeight="1" x14ac:dyDescent="0.2">
      <c r="A76" s="104" t="s">
        <v>12</v>
      </c>
      <c r="B76" s="50" t="s">
        <v>140</v>
      </c>
      <c r="C76" s="50" t="s">
        <v>141</v>
      </c>
      <c r="D76" s="179" t="s">
        <v>142</v>
      </c>
      <c r="E76" s="179"/>
      <c r="F76" s="50" t="s">
        <v>802</v>
      </c>
      <c r="G76" s="50" t="s">
        <v>54</v>
      </c>
      <c r="H76" s="50" t="s">
        <v>55</v>
      </c>
      <c r="I76" s="50" t="s">
        <v>22</v>
      </c>
      <c r="J76" s="51" t="s">
        <v>145</v>
      </c>
      <c r="K76" s="50" t="s">
        <v>24</v>
      </c>
      <c r="L76" s="50" t="s">
        <v>25</v>
      </c>
      <c r="M76" s="52">
        <v>85</v>
      </c>
      <c r="N76" s="53">
        <v>46286</v>
      </c>
      <c r="O76" s="182"/>
    </row>
    <row r="77" spans="1:15" s="19" customFormat="1" ht="30" customHeight="1" x14ac:dyDescent="0.2">
      <c r="A77" s="105" t="s">
        <v>12</v>
      </c>
      <c r="B77" s="106" t="s">
        <v>140</v>
      </c>
      <c r="C77" s="106" t="s">
        <v>141</v>
      </c>
      <c r="D77" s="180" t="s">
        <v>142</v>
      </c>
      <c r="E77" s="180"/>
      <c r="F77" s="106" t="s">
        <v>802</v>
      </c>
      <c r="G77" s="106" t="s">
        <v>54</v>
      </c>
      <c r="H77" s="106" t="s">
        <v>55</v>
      </c>
      <c r="I77" s="106" t="s">
        <v>22</v>
      </c>
      <c r="J77" s="107" t="s">
        <v>146</v>
      </c>
      <c r="K77" s="106" t="s">
        <v>30</v>
      </c>
      <c r="L77" s="106" t="s">
        <v>31</v>
      </c>
      <c r="M77" s="108">
        <v>85</v>
      </c>
      <c r="N77" s="109">
        <v>41984</v>
      </c>
      <c r="O77" s="183"/>
    </row>
    <row r="78" spans="1:15" s="19" customFormat="1" ht="25" customHeight="1" x14ac:dyDescent="0.2">
      <c r="A78" s="99" t="s">
        <v>12</v>
      </c>
      <c r="B78" s="100" t="s">
        <v>51</v>
      </c>
      <c r="C78" s="100" t="s">
        <v>52</v>
      </c>
      <c r="D78" s="178" t="s">
        <v>53</v>
      </c>
      <c r="E78" s="178" t="str">
        <f>VLOOKUP(B78,Description!$A$2:$B$88,2,FALSE)</f>
        <v>SMART LAND aims at creating conditions for social cohesion and inclusion, deleting physical and cultural limits and making the territory accessible, with a new evaluation for mobility. the project will foster rural mobility on the ground of experiences and knowledge still tested in big cities to get mobility better. Project capitalizes on the results and methodological approach of SMARTA-"SMArt Rural Transport Areas" ( EC-MOVE/B4/2018-567)</v>
      </c>
      <c r="F78" s="100" t="s">
        <v>802</v>
      </c>
      <c r="G78" s="100" t="s">
        <v>54</v>
      </c>
      <c r="H78" s="100" t="s">
        <v>55</v>
      </c>
      <c r="I78" s="146" t="s">
        <v>18</v>
      </c>
      <c r="J78" s="101" t="s">
        <v>56</v>
      </c>
      <c r="K78" s="100" t="s">
        <v>30</v>
      </c>
      <c r="L78" s="100" t="s">
        <v>31</v>
      </c>
      <c r="M78" s="102">
        <v>85</v>
      </c>
      <c r="N78" s="103">
        <v>47849</v>
      </c>
      <c r="O78" s="181">
        <f>SUMIF($C$3:$C$154,C78,$N$3:$N$154)</f>
        <v>180773.28</v>
      </c>
    </row>
    <row r="79" spans="1:15" s="19" customFormat="1" ht="25" customHeight="1" x14ac:dyDescent="0.2">
      <c r="A79" s="104" t="s">
        <v>12</v>
      </c>
      <c r="B79" s="50" t="s">
        <v>51</v>
      </c>
      <c r="C79" s="50" t="s">
        <v>52</v>
      </c>
      <c r="D79" s="179" t="s">
        <v>53</v>
      </c>
      <c r="E79" s="179"/>
      <c r="F79" s="50" t="s">
        <v>802</v>
      </c>
      <c r="G79" s="50" t="s">
        <v>54</v>
      </c>
      <c r="H79" s="50" t="s">
        <v>55</v>
      </c>
      <c r="I79" s="50" t="s">
        <v>22</v>
      </c>
      <c r="J79" s="51" t="s">
        <v>57</v>
      </c>
      <c r="K79" s="50" t="s">
        <v>20</v>
      </c>
      <c r="L79" s="50" t="s">
        <v>21</v>
      </c>
      <c r="M79" s="52">
        <v>80</v>
      </c>
      <c r="N79" s="53">
        <v>52998.18</v>
      </c>
      <c r="O79" s="182"/>
    </row>
    <row r="80" spans="1:15" s="19" customFormat="1" ht="25" customHeight="1" x14ac:dyDescent="0.2">
      <c r="A80" s="104" t="s">
        <v>12</v>
      </c>
      <c r="B80" s="50" t="s">
        <v>51</v>
      </c>
      <c r="C80" s="50" t="s">
        <v>52</v>
      </c>
      <c r="D80" s="179" t="s">
        <v>53</v>
      </c>
      <c r="E80" s="179"/>
      <c r="F80" s="50" t="s">
        <v>802</v>
      </c>
      <c r="G80" s="50" t="s">
        <v>54</v>
      </c>
      <c r="H80" s="50" t="s">
        <v>55</v>
      </c>
      <c r="I80" s="50" t="s">
        <v>22</v>
      </c>
      <c r="J80" s="51" t="s">
        <v>58</v>
      </c>
      <c r="K80" s="50" t="s">
        <v>20</v>
      </c>
      <c r="L80" s="50" t="s">
        <v>59</v>
      </c>
      <c r="M80" s="52">
        <v>80</v>
      </c>
      <c r="N80" s="53">
        <v>52998.1</v>
      </c>
      <c r="O80" s="182"/>
    </row>
    <row r="81" spans="1:15" s="19" customFormat="1" ht="25" customHeight="1" x14ac:dyDescent="0.2">
      <c r="A81" s="115" t="s">
        <v>12</v>
      </c>
      <c r="B81" s="111" t="s">
        <v>51</v>
      </c>
      <c r="C81" s="111" t="s">
        <v>52</v>
      </c>
      <c r="D81" s="179" t="s">
        <v>53</v>
      </c>
      <c r="E81" s="179"/>
      <c r="F81" s="111" t="s">
        <v>802</v>
      </c>
      <c r="G81" s="111" t="s">
        <v>54</v>
      </c>
      <c r="H81" s="111" t="s">
        <v>55</v>
      </c>
      <c r="I81" s="111" t="s">
        <v>22</v>
      </c>
      <c r="J81" s="112" t="s">
        <v>60</v>
      </c>
      <c r="K81" s="111" t="s">
        <v>24</v>
      </c>
      <c r="L81" s="111" t="s">
        <v>61</v>
      </c>
      <c r="M81" s="113">
        <v>85</v>
      </c>
      <c r="N81" s="114">
        <v>26928</v>
      </c>
      <c r="O81" s="215"/>
    </row>
    <row r="82" spans="1:15" s="19" customFormat="1" ht="16" x14ac:dyDescent="0.2">
      <c r="A82" s="99" t="s">
        <v>12</v>
      </c>
      <c r="B82" s="100" t="s">
        <v>317</v>
      </c>
      <c r="C82" s="100" t="s">
        <v>318</v>
      </c>
      <c r="D82" s="178" t="s">
        <v>319</v>
      </c>
      <c r="E82" s="178" t="str">
        <f>VLOOKUP(B82,Description!$A$2:$B$88,2,FALSE)</f>
        <v>SOFTMOVE will work on the outcome of ITALME SkEye project, to target the emerging market of Urban Air Mobility (UAM), to offer an innovative approach to cargo mobility in particular in congested urban areas.
SOFTMOVE will explore how drone technical approach specifically focused on concept of operations and feasibility of services can meet target citizens' expectation. This formative step is crucial to fill the lack of knowledge and experience that the South Adriatic area has in using drone technologies to solve daily problems of transportation.</v>
      </c>
      <c r="F82" s="100" t="s">
        <v>802</v>
      </c>
      <c r="G82" s="100" t="s">
        <v>54</v>
      </c>
      <c r="H82" s="100" t="s">
        <v>55</v>
      </c>
      <c r="I82" s="146" t="s">
        <v>18</v>
      </c>
      <c r="J82" s="101" t="s">
        <v>320</v>
      </c>
      <c r="K82" s="100" t="s">
        <v>20</v>
      </c>
      <c r="L82" s="100" t="s">
        <v>50</v>
      </c>
      <c r="M82" s="102">
        <v>80</v>
      </c>
      <c r="N82" s="103">
        <v>125599.74</v>
      </c>
      <c r="O82" s="181">
        <f>SUMIF($C$3:$C$154,C82,$N$3:$N$154)</f>
        <v>197883.74</v>
      </c>
    </row>
    <row r="83" spans="1:15" s="19" customFormat="1" ht="16" x14ac:dyDescent="0.2">
      <c r="A83" s="104" t="s">
        <v>12</v>
      </c>
      <c r="B83" s="50" t="s">
        <v>317</v>
      </c>
      <c r="C83" s="50" t="s">
        <v>318</v>
      </c>
      <c r="D83" s="179"/>
      <c r="E83" s="179"/>
      <c r="F83" s="50" t="s">
        <v>802</v>
      </c>
      <c r="G83" s="50" t="s">
        <v>54</v>
      </c>
      <c r="H83" s="50" t="s">
        <v>55</v>
      </c>
      <c r="I83" s="50" t="s">
        <v>22</v>
      </c>
      <c r="J83" s="51" t="s">
        <v>241</v>
      </c>
      <c r="K83" s="50" t="s">
        <v>30</v>
      </c>
      <c r="L83" s="50" t="s">
        <v>31</v>
      </c>
      <c r="M83" s="52">
        <v>85</v>
      </c>
      <c r="N83" s="53">
        <v>35677</v>
      </c>
      <c r="O83" s="182"/>
    </row>
    <row r="84" spans="1:15" s="19" customFormat="1" ht="75" customHeight="1" x14ac:dyDescent="0.2">
      <c r="A84" s="105" t="s">
        <v>12</v>
      </c>
      <c r="B84" s="106" t="s">
        <v>317</v>
      </c>
      <c r="C84" s="106" t="s">
        <v>318</v>
      </c>
      <c r="D84" s="180"/>
      <c r="E84" s="180"/>
      <c r="F84" s="106" t="s">
        <v>802</v>
      </c>
      <c r="G84" s="106" t="s">
        <v>54</v>
      </c>
      <c r="H84" s="106" t="s">
        <v>55</v>
      </c>
      <c r="I84" s="106" t="s">
        <v>22</v>
      </c>
      <c r="J84" s="107" t="s">
        <v>321</v>
      </c>
      <c r="K84" s="106" t="s">
        <v>24</v>
      </c>
      <c r="L84" s="106" t="s">
        <v>25</v>
      </c>
      <c r="M84" s="108">
        <v>85</v>
      </c>
      <c r="N84" s="109">
        <v>36607</v>
      </c>
      <c r="O84" s="183"/>
    </row>
    <row r="85" spans="1:15" s="19" customFormat="1" ht="45" customHeight="1" x14ac:dyDescent="0.2">
      <c r="A85" s="99" t="s">
        <v>12</v>
      </c>
      <c r="B85" s="100" t="s">
        <v>261</v>
      </c>
      <c r="C85" s="100" t="s">
        <v>262</v>
      </c>
      <c r="D85" s="213" t="s">
        <v>263</v>
      </c>
      <c r="E85" s="213" t="str">
        <f>VLOOKUP(B85,Description!$A$2:$B$88,2,FALSE)</f>
        <v>the project aims to setting up a public/private Network model to plan intermodal soft mobility itineraries along the via Traiana from the coasts of Puglia, crossing the Adriatic sea, to the via Egnazia in Albania, now Pan-European Corridor VIII. Soft mobility includes any non-motorized transport, i.e. pedestrian, bicycle, roller skate and skateboard transfers. It could be intended as “zero impact” or sustainable mobility too.</v>
      </c>
      <c r="F85" s="100" t="s">
        <v>802</v>
      </c>
      <c r="G85" s="100" t="s">
        <v>54</v>
      </c>
      <c r="H85" s="100" t="s">
        <v>55</v>
      </c>
      <c r="I85" s="146" t="s">
        <v>18</v>
      </c>
      <c r="J85" s="101" t="s">
        <v>264</v>
      </c>
      <c r="K85" s="100" t="s">
        <v>20</v>
      </c>
      <c r="L85" s="100" t="s">
        <v>67</v>
      </c>
      <c r="M85" s="102">
        <v>80</v>
      </c>
      <c r="N85" s="103">
        <v>100308.84</v>
      </c>
      <c r="O85" s="181">
        <f>SUMIF($C$3:$C$154,C85,$N$3:$N$154)</f>
        <v>165476.84</v>
      </c>
    </row>
    <row r="86" spans="1:15" s="19" customFormat="1" ht="45" customHeight="1" x14ac:dyDescent="0.2">
      <c r="A86" s="105" t="s">
        <v>12</v>
      </c>
      <c r="B86" s="106" t="s">
        <v>261</v>
      </c>
      <c r="C86" s="106" t="s">
        <v>262</v>
      </c>
      <c r="D86" s="214"/>
      <c r="E86" s="214"/>
      <c r="F86" s="106" t="s">
        <v>802</v>
      </c>
      <c r="G86" s="106" t="s">
        <v>54</v>
      </c>
      <c r="H86" s="106" t="s">
        <v>55</v>
      </c>
      <c r="I86" s="106" t="s">
        <v>22</v>
      </c>
      <c r="J86" s="107" t="s">
        <v>265</v>
      </c>
      <c r="K86" s="106" t="s">
        <v>24</v>
      </c>
      <c r="L86" s="106" t="s">
        <v>25</v>
      </c>
      <c r="M86" s="108">
        <v>85</v>
      </c>
      <c r="N86" s="109">
        <v>65168</v>
      </c>
      <c r="O86" s="183"/>
    </row>
    <row r="87" spans="1:15" s="19" customFormat="1" ht="32" x14ac:dyDescent="0.2">
      <c r="A87" s="120" t="s">
        <v>12</v>
      </c>
      <c r="B87" s="121" t="s">
        <v>227</v>
      </c>
      <c r="C87" s="121" t="s">
        <v>228</v>
      </c>
      <c r="D87" s="207" t="s">
        <v>229</v>
      </c>
      <c r="E87" s="207" t="str">
        <f>VLOOKUP(B87,Description!$A$2:$B$88,2,FALSE)</f>
        <v>CRAFTLAB PLUS, a capitalisation action born from the project CRAFTLAB, funded under Interreg GR-IT 14-20, aims to promote skills transferral in artisanship while strengthening craft industry &amp; valorising cultural heritage through cross-border cooperation. the project focuses on 3 artisan sectors, ceramics, mosaics &amp;textiles.</v>
      </c>
      <c r="F87" s="121" t="s">
        <v>803</v>
      </c>
      <c r="G87" s="121" t="s">
        <v>36</v>
      </c>
      <c r="H87" s="121" t="s">
        <v>37</v>
      </c>
      <c r="I87" s="148" t="s">
        <v>18</v>
      </c>
      <c r="J87" s="122" t="s">
        <v>230</v>
      </c>
      <c r="K87" s="121" t="s">
        <v>20</v>
      </c>
      <c r="L87" s="121" t="s">
        <v>67</v>
      </c>
      <c r="M87" s="123">
        <v>80</v>
      </c>
      <c r="N87" s="124">
        <v>71401.02</v>
      </c>
      <c r="O87" s="210">
        <f>SUMIF($C$3:$C$154,C87,$N$3:$N$154)</f>
        <v>197769.82</v>
      </c>
    </row>
    <row r="88" spans="1:15" s="19" customFormat="1" ht="16" x14ac:dyDescent="0.2">
      <c r="A88" s="125" t="s">
        <v>12</v>
      </c>
      <c r="B88" s="54" t="s">
        <v>227</v>
      </c>
      <c r="C88" s="54" t="s">
        <v>228</v>
      </c>
      <c r="D88" s="208" t="s">
        <v>229</v>
      </c>
      <c r="E88" s="208"/>
      <c r="F88" s="54" t="s">
        <v>803</v>
      </c>
      <c r="G88" s="54" t="s">
        <v>36</v>
      </c>
      <c r="H88" s="54" t="s">
        <v>37</v>
      </c>
      <c r="I88" s="54" t="s">
        <v>22</v>
      </c>
      <c r="J88" s="55" t="s">
        <v>231</v>
      </c>
      <c r="K88" s="54" t="s">
        <v>24</v>
      </c>
      <c r="L88" s="54" t="s">
        <v>25</v>
      </c>
      <c r="M88" s="56">
        <v>85</v>
      </c>
      <c r="N88" s="57">
        <v>43758</v>
      </c>
      <c r="O88" s="211"/>
    </row>
    <row r="89" spans="1:15" s="19" customFormat="1" ht="16" x14ac:dyDescent="0.2">
      <c r="A89" s="125" t="s">
        <v>12</v>
      </c>
      <c r="B89" s="54" t="s">
        <v>227</v>
      </c>
      <c r="C89" s="54" t="s">
        <v>228</v>
      </c>
      <c r="D89" s="208" t="s">
        <v>229</v>
      </c>
      <c r="E89" s="208"/>
      <c r="F89" s="54" t="s">
        <v>803</v>
      </c>
      <c r="G89" s="54" t="s">
        <v>36</v>
      </c>
      <c r="H89" s="54" t="s">
        <v>37</v>
      </c>
      <c r="I89" s="54" t="s">
        <v>22</v>
      </c>
      <c r="J89" s="55" t="s">
        <v>232</v>
      </c>
      <c r="K89" s="54" t="s">
        <v>20</v>
      </c>
      <c r="L89" s="54" t="s">
        <v>35</v>
      </c>
      <c r="M89" s="56">
        <v>80</v>
      </c>
      <c r="N89" s="57">
        <v>33802.800000000003</v>
      </c>
      <c r="O89" s="211"/>
    </row>
    <row r="90" spans="1:15" s="19" customFormat="1" ht="16" x14ac:dyDescent="0.2">
      <c r="A90" s="126" t="s">
        <v>12</v>
      </c>
      <c r="B90" s="127" t="s">
        <v>227</v>
      </c>
      <c r="C90" s="127" t="s">
        <v>228</v>
      </c>
      <c r="D90" s="209" t="s">
        <v>229</v>
      </c>
      <c r="E90" s="209"/>
      <c r="F90" s="127" t="s">
        <v>803</v>
      </c>
      <c r="G90" s="127" t="s">
        <v>36</v>
      </c>
      <c r="H90" s="127" t="s">
        <v>37</v>
      </c>
      <c r="I90" s="127" t="s">
        <v>22</v>
      </c>
      <c r="J90" s="128" t="s">
        <v>233</v>
      </c>
      <c r="K90" s="127" t="s">
        <v>30</v>
      </c>
      <c r="L90" s="127" t="s">
        <v>31</v>
      </c>
      <c r="M90" s="129">
        <v>85</v>
      </c>
      <c r="N90" s="130">
        <v>48808</v>
      </c>
      <c r="O90" s="212"/>
    </row>
    <row r="91" spans="1:15" s="19" customFormat="1" ht="32" x14ac:dyDescent="0.2">
      <c r="A91" s="131" t="s">
        <v>12</v>
      </c>
      <c r="B91" s="116" t="s">
        <v>147</v>
      </c>
      <c r="C91" s="116" t="s">
        <v>148</v>
      </c>
      <c r="D91" s="208" t="s">
        <v>149</v>
      </c>
      <c r="E91" s="208" t="str">
        <f>VLOOKUP(B91,Description!$A$2:$B$88,2,FALSE)</f>
        <v>ENTAIL, through the capitalisation of the EArPieCe project, proposes to recovery and valorise a musical and ethnological repertoire with an impact and a strongly interregional connotation, safeguarding the territorial histories. The interregional approach is contributing to a more nuanced understanding of the popular music culture, by helping identify similarities and differences of different regions and contribute to a more comprehensive understanding of the global music culture</v>
      </c>
      <c r="F91" s="116" t="s">
        <v>803</v>
      </c>
      <c r="G91" s="116" t="s">
        <v>36</v>
      </c>
      <c r="H91" s="116" t="s">
        <v>37</v>
      </c>
      <c r="I91" s="149" t="s">
        <v>18</v>
      </c>
      <c r="J91" s="117" t="s">
        <v>150</v>
      </c>
      <c r="K91" s="116" t="s">
        <v>20</v>
      </c>
      <c r="L91" s="116" t="s">
        <v>21</v>
      </c>
      <c r="M91" s="118">
        <v>80</v>
      </c>
      <c r="N91" s="119">
        <v>39785.1</v>
      </c>
      <c r="O91" s="219">
        <f>SUMIF($C$3:$C$154,C91,$N$3:$N$154)</f>
        <v>163987.48000000001</v>
      </c>
    </row>
    <row r="92" spans="1:15" s="19" customFormat="1" ht="25" customHeight="1" x14ac:dyDescent="0.2">
      <c r="A92" s="125" t="s">
        <v>12</v>
      </c>
      <c r="B92" s="54" t="s">
        <v>147</v>
      </c>
      <c r="C92" s="54" t="s">
        <v>148</v>
      </c>
      <c r="D92" s="208"/>
      <c r="E92" s="208"/>
      <c r="F92" s="54" t="s">
        <v>803</v>
      </c>
      <c r="G92" s="54" t="s">
        <v>36</v>
      </c>
      <c r="H92" s="54" t="s">
        <v>37</v>
      </c>
      <c r="I92" s="54" t="s">
        <v>22</v>
      </c>
      <c r="J92" s="55" t="s">
        <v>151</v>
      </c>
      <c r="K92" s="54" t="s">
        <v>24</v>
      </c>
      <c r="L92" s="54" t="s">
        <v>25</v>
      </c>
      <c r="M92" s="56">
        <v>85</v>
      </c>
      <c r="N92" s="57">
        <v>31416</v>
      </c>
      <c r="O92" s="211"/>
    </row>
    <row r="93" spans="1:15" s="19" customFormat="1" ht="25" customHeight="1" x14ac:dyDescent="0.2">
      <c r="A93" s="125" t="s">
        <v>12</v>
      </c>
      <c r="B93" s="54" t="s">
        <v>147</v>
      </c>
      <c r="C93" s="54" t="s">
        <v>148</v>
      </c>
      <c r="D93" s="208"/>
      <c r="E93" s="208"/>
      <c r="F93" s="54" t="s">
        <v>803</v>
      </c>
      <c r="G93" s="54" t="s">
        <v>36</v>
      </c>
      <c r="H93" s="54" t="s">
        <v>37</v>
      </c>
      <c r="I93" s="54" t="s">
        <v>22</v>
      </c>
      <c r="J93" s="55" t="s">
        <v>152</v>
      </c>
      <c r="K93" s="54" t="s">
        <v>20</v>
      </c>
      <c r="L93" s="54" t="s">
        <v>153</v>
      </c>
      <c r="M93" s="56">
        <v>80</v>
      </c>
      <c r="N93" s="57">
        <v>28897.62</v>
      </c>
      <c r="O93" s="211"/>
    </row>
    <row r="94" spans="1:15" s="19" customFormat="1" ht="25" customHeight="1" x14ac:dyDescent="0.2">
      <c r="A94" s="125" t="s">
        <v>12</v>
      </c>
      <c r="B94" s="54" t="s">
        <v>147</v>
      </c>
      <c r="C94" s="54" t="s">
        <v>148</v>
      </c>
      <c r="D94" s="208"/>
      <c r="E94" s="208"/>
      <c r="F94" s="54" t="s">
        <v>803</v>
      </c>
      <c r="G94" s="54" t="s">
        <v>36</v>
      </c>
      <c r="H94" s="54" t="s">
        <v>37</v>
      </c>
      <c r="I94" s="54" t="s">
        <v>22</v>
      </c>
      <c r="J94" s="55" t="s">
        <v>154</v>
      </c>
      <c r="K94" s="54" t="s">
        <v>30</v>
      </c>
      <c r="L94" s="54" t="s">
        <v>31</v>
      </c>
      <c r="M94" s="56">
        <v>85</v>
      </c>
      <c r="N94" s="57">
        <v>25498</v>
      </c>
      <c r="O94" s="211"/>
    </row>
    <row r="95" spans="1:15" s="19" customFormat="1" ht="32" x14ac:dyDescent="0.2">
      <c r="A95" s="126" t="s">
        <v>12</v>
      </c>
      <c r="B95" s="127" t="s">
        <v>147</v>
      </c>
      <c r="C95" s="127" t="s">
        <v>148</v>
      </c>
      <c r="D95" s="209"/>
      <c r="E95" s="209"/>
      <c r="F95" s="127" t="s">
        <v>803</v>
      </c>
      <c r="G95" s="127" t="s">
        <v>36</v>
      </c>
      <c r="H95" s="127" t="s">
        <v>37</v>
      </c>
      <c r="I95" s="127" t="s">
        <v>22</v>
      </c>
      <c r="J95" s="128" t="s">
        <v>155</v>
      </c>
      <c r="K95" s="127" t="s">
        <v>20</v>
      </c>
      <c r="L95" s="127" t="s">
        <v>21</v>
      </c>
      <c r="M95" s="129">
        <v>80</v>
      </c>
      <c r="N95" s="130">
        <v>38390.76</v>
      </c>
      <c r="O95" s="212"/>
    </row>
    <row r="96" spans="1:15" s="19" customFormat="1" ht="40" customHeight="1" x14ac:dyDescent="0.2">
      <c r="A96" s="120" t="s">
        <v>12</v>
      </c>
      <c r="B96" s="121" t="s">
        <v>93</v>
      </c>
      <c r="C96" s="121" t="s">
        <v>94</v>
      </c>
      <c r="D96" s="207" t="s">
        <v>95</v>
      </c>
      <c r="E96" s="207" t="str">
        <f>VLOOKUP(B96,Description!$A$2:$B$88,2,FALSE)</f>
        <v>FREA capitalizes the projects TRAINe-HOTEL” - ERASMUS+; INNOVATION x ACCESSIBLE TOURISM IN NATURAL AND RURAL AREAS, Access-IT. it aims to improve the developing of an innovative form of tourism, known as workation. This form of tourism receptivity, which combines work and vacation, deserves the proper expansion in the cross-border territories, taking advantage of digital innovations and facing some cultural disparities related to low knowledge of the target markets, needs of supporting tools and weak networks among operators. The output consists of a joint work plan, including a toolbox of services and joint actions which will be necessary for tourism operators interested in developing the workation segment.</v>
      </c>
      <c r="F96" s="121" t="s">
        <v>803</v>
      </c>
      <c r="G96" s="121" t="s">
        <v>42</v>
      </c>
      <c r="H96" s="121" t="s">
        <v>43</v>
      </c>
      <c r="I96" s="148" t="s">
        <v>18</v>
      </c>
      <c r="J96" s="122" t="s">
        <v>83</v>
      </c>
      <c r="K96" s="121" t="s">
        <v>20</v>
      </c>
      <c r="L96" s="121" t="s">
        <v>21</v>
      </c>
      <c r="M96" s="123">
        <v>80</v>
      </c>
      <c r="N96" s="124">
        <v>66480</v>
      </c>
      <c r="O96" s="210">
        <f>SUMIF($C$3:$C$154,C96,$N$3:$N$154)</f>
        <v>197951.96</v>
      </c>
    </row>
    <row r="97" spans="1:15" s="19" customFormat="1" ht="40" customHeight="1" x14ac:dyDescent="0.2">
      <c r="A97" s="125" t="s">
        <v>12</v>
      </c>
      <c r="B97" s="54" t="s">
        <v>93</v>
      </c>
      <c r="C97" s="54" t="s">
        <v>94</v>
      </c>
      <c r="D97" s="208" t="s">
        <v>95</v>
      </c>
      <c r="E97" s="208"/>
      <c r="F97" s="54" t="s">
        <v>803</v>
      </c>
      <c r="G97" s="54" t="s">
        <v>42</v>
      </c>
      <c r="H97" s="54" t="s">
        <v>43</v>
      </c>
      <c r="I97" s="54" t="s">
        <v>22</v>
      </c>
      <c r="J97" s="55" t="s">
        <v>96</v>
      </c>
      <c r="K97" s="54" t="s">
        <v>20</v>
      </c>
      <c r="L97" s="54" t="s">
        <v>35</v>
      </c>
      <c r="M97" s="56">
        <v>80</v>
      </c>
      <c r="N97" s="57">
        <v>57219.96</v>
      </c>
      <c r="O97" s="211"/>
    </row>
    <row r="98" spans="1:15" s="19" customFormat="1" ht="40" customHeight="1" x14ac:dyDescent="0.2">
      <c r="A98" s="125" t="s">
        <v>12</v>
      </c>
      <c r="B98" s="54" t="s">
        <v>93</v>
      </c>
      <c r="C98" s="54" t="s">
        <v>94</v>
      </c>
      <c r="D98" s="208" t="s">
        <v>95</v>
      </c>
      <c r="E98" s="208"/>
      <c r="F98" s="54" t="s">
        <v>803</v>
      </c>
      <c r="G98" s="54" t="s">
        <v>42</v>
      </c>
      <c r="H98" s="54" t="s">
        <v>43</v>
      </c>
      <c r="I98" s="54" t="s">
        <v>22</v>
      </c>
      <c r="J98" s="55" t="s">
        <v>97</v>
      </c>
      <c r="K98" s="54" t="s">
        <v>24</v>
      </c>
      <c r="L98" s="54" t="s">
        <v>25</v>
      </c>
      <c r="M98" s="56">
        <v>85</v>
      </c>
      <c r="N98" s="57">
        <v>38193</v>
      </c>
      <c r="O98" s="211"/>
    </row>
    <row r="99" spans="1:15" s="19" customFormat="1" ht="40" customHeight="1" x14ac:dyDescent="0.2">
      <c r="A99" s="126" t="s">
        <v>12</v>
      </c>
      <c r="B99" s="127" t="s">
        <v>93</v>
      </c>
      <c r="C99" s="127" t="s">
        <v>94</v>
      </c>
      <c r="D99" s="209" t="s">
        <v>95</v>
      </c>
      <c r="E99" s="209"/>
      <c r="F99" s="127" t="s">
        <v>803</v>
      </c>
      <c r="G99" s="127" t="s">
        <v>42</v>
      </c>
      <c r="H99" s="127" t="s">
        <v>43</v>
      </c>
      <c r="I99" s="127" t="s">
        <v>22</v>
      </c>
      <c r="J99" s="128" t="s">
        <v>98</v>
      </c>
      <c r="K99" s="127" t="s">
        <v>30</v>
      </c>
      <c r="L99" s="127" t="s">
        <v>31</v>
      </c>
      <c r="M99" s="129">
        <v>85</v>
      </c>
      <c r="N99" s="130">
        <v>36059</v>
      </c>
      <c r="O99" s="212"/>
    </row>
    <row r="100" spans="1:15" s="19" customFormat="1" ht="16" x14ac:dyDescent="0.2">
      <c r="A100" s="120" t="s">
        <v>12</v>
      </c>
      <c r="B100" s="121" t="s">
        <v>189</v>
      </c>
      <c r="C100" s="121" t="s">
        <v>190</v>
      </c>
      <c r="D100" s="207" t="s">
        <v>191</v>
      </c>
      <c r="E100" s="207" t="str">
        <f>VLOOKUP(B100,Description!$A$2:$B$88,2,FALSE)</f>
        <v>ILOFORDIGTAL, capitalizing the project POR PUGLIA - ILONET, aims to share, develop and strengthen skills, methodologies and knowledge to empower a cross border Digital, entrepreneurial and professional skills network and encourage youth entrepreneurship in Puglia, Molise, Albania and Montenegro.</v>
      </c>
      <c r="F100" s="121" t="s">
        <v>803</v>
      </c>
      <c r="G100" s="121" t="s">
        <v>36</v>
      </c>
      <c r="H100" s="121" t="s">
        <v>37</v>
      </c>
      <c r="I100" s="148" t="s">
        <v>18</v>
      </c>
      <c r="J100" s="122" t="s">
        <v>129</v>
      </c>
      <c r="K100" s="121" t="s">
        <v>20</v>
      </c>
      <c r="L100" s="121" t="s">
        <v>67</v>
      </c>
      <c r="M100" s="123">
        <v>80</v>
      </c>
      <c r="N100" s="124">
        <v>66203.100000000006</v>
      </c>
      <c r="O100" s="210">
        <f>SUMIF($C$3:$C$154,C100,$N$3:$N$154)</f>
        <v>194590.1</v>
      </c>
    </row>
    <row r="101" spans="1:15" s="19" customFormat="1" ht="32" x14ac:dyDescent="0.2">
      <c r="A101" s="125" t="s">
        <v>12</v>
      </c>
      <c r="B101" s="54" t="s">
        <v>189</v>
      </c>
      <c r="C101" s="54" t="s">
        <v>190</v>
      </c>
      <c r="D101" s="208" t="s">
        <v>191</v>
      </c>
      <c r="E101" s="208"/>
      <c r="F101" s="54" t="s">
        <v>803</v>
      </c>
      <c r="G101" s="54" t="s">
        <v>36</v>
      </c>
      <c r="H101" s="54" t="s">
        <v>37</v>
      </c>
      <c r="I101" s="54" t="s">
        <v>22</v>
      </c>
      <c r="J101" s="55" t="s">
        <v>96</v>
      </c>
      <c r="K101" s="54" t="s">
        <v>20</v>
      </c>
      <c r="L101" s="54" t="s">
        <v>35</v>
      </c>
      <c r="M101" s="56">
        <v>80</v>
      </c>
      <c r="N101" s="57">
        <v>42898</v>
      </c>
      <c r="O101" s="211"/>
    </row>
    <row r="102" spans="1:15" s="19" customFormat="1" ht="16" x14ac:dyDescent="0.2">
      <c r="A102" s="125" t="s">
        <v>12</v>
      </c>
      <c r="B102" s="54" t="s">
        <v>189</v>
      </c>
      <c r="C102" s="54" t="s">
        <v>190</v>
      </c>
      <c r="D102" s="208" t="s">
        <v>191</v>
      </c>
      <c r="E102" s="208"/>
      <c r="F102" s="54" t="s">
        <v>803</v>
      </c>
      <c r="G102" s="54" t="s">
        <v>36</v>
      </c>
      <c r="H102" s="54" t="s">
        <v>37</v>
      </c>
      <c r="I102" s="54" t="s">
        <v>22</v>
      </c>
      <c r="J102" s="55" t="s">
        <v>192</v>
      </c>
      <c r="K102" s="54" t="s">
        <v>24</v>
      </c>
      <c r="L102" s="54" t="s">
        <v>126</v>
      </c>
      <c r="M102" s="56">
        <v>85</v>
      </c>
      <c r="N102" s="57">
        <v>34203</v>
      </c>
      <c r="O102" s="211"/>
    </row>
    <row r="103" spans="1:15" s="19" customFormat="1" ht="16" x14ac:dyDescent="0.2">
      <c r="A103" s="125" t="s">
        <v>12</v>
      </c>
      <c r="B103" s="54" t="s">
        <v>189</v>
      </c>
      <c r="C103" s="54" t="s">
        <v>190</v>
      </c>
      <c r="D103" s="208" t="s">
        <v>191</v>
      </c>
      <c r="E103" s="208"/>
      <c r="F103" s="54" t="s">
        <v>803</v>
      </c>
      <c r="G103" s="54" t="s">
        <v>36</v>
      </c>
      <c r="H103" s="54" t="s">
        <v>37</v>
      </c>
      <c r="I103" s="54" t="s">
        <v>22</v>
      </c>
      <c r="J103" s="55" t="s">
        <v>122</v>
      </c>
      <c r="K103" s="54" t="s">
        <v>24</v>
      </c>
      <c r="L103" s="54" t="s">
        <v>123</v>
      </c>
      <c r="M103" s="56">
        <v>85</v>
      </c>
      <c r="N103" s="57">
        <v>30294</v>
      </c>
      <c r="O103" s="211"/>
    </row>
    <row r="104" spans="1:15" s="19" customFormat="1" ht="16" x14ac:dyDescent="0.2">
      <c r="A104" s="126" t="s">
        <v>12</v>
      </c>
      <c r="B104" s="127" t="s">
        <v>189</v>
      </c>
      <c r="C104" s="127" t="s">
        <v>190</v>
      </c>
      <c r="D104" s="209" t="s">
        <v>191</v>
      </c>
      <c r="E104" s="209"/>
      <c r="F104" s="127" t="s">
        <v>803</v>
      </c>
      <c r="G104" s="127" t="s">
        <v>36</v>
      </c>
      <c r="H104" s="127" t="s">
        <v>37</v>
      </c>
      <c r="I104" s="127" t="s">
        <v>22</v>
      </c>
      <c r="J104" s="128" t="s">
        <v>193</v>
      </c>
      <c r="K104" s="127" t="s">
        <v>30</v>
      </c>
      <c r="L104" s="127" t="s">
        <v>31</v>
      </c>
      <c r="M104" s="129">
        <v>85</v>
      </c>
      <c r="N104" s="130">
        <v>20992</v>
      </c>
      <c r="O104" s="212"/>
    </row>
    <row r="105" spans="1:15" s="19" customFormat="1" ht="25" customHeight="1" x14ac:dyDescent="0.2">
      <c r="A105" s="120" t="s">
        <v>12</v>
      </c>
      <c r="B105" s="121" t="s">
        <v>255</v>
      </c>
      <c r="C105" s="121" t="s">
        <v>256</v>
      </c>
      <c r="D105" s="207" t="s">
        <v>257</v>
      </c>
      <c r="E105" s="207" t="str">
        <f>VLOOKUP(B105,Description!$A$2:$B$88,2,FALSE)</f>
        <v>capitalizing the INTERFIDE-CRT model (ITALME 377), the project aims to create a Brand Area gathering cross-border itineraries defined and tested in the INTERFIDE tours, enhancing destinations, the identity of the territories and the INTERFIDE model itself, through a cross-border governance model relevant for the promotion and coordination towards the joint promotion of tourist religious itineraries.</v>
      </c>
      <c r="F105" s="121" t="s">
        <v>803</v>
      </c>
      <c r="G105" s="121" t="s">
        <v>42</v>
      </c>
      <c r="H105" s="121" t="s">
        <v>43</v>
      </c>
      <c r="I105" s="148" t="s">
        <v>18</v>
      </c>
      <c r="J105" s="122" t="s">
        <v>258</v>
      </c>
      <c r="K105" s="121" t="s">
        <v>20</v>
      </c>
      <c r="L105" s="121" t="s">
        <v>259</v>
      </c>
      <c r="M105" s="123">
        <v>80</v>
      </c>
      <c r="N105" s="124">
        <v>76368.42</v>
      </c>
      <c r="O105" s="210">
        <f>SUMIF($C$3:$C$154,C105,$N$3:$N$154)</f>
        <v>140804.41999999998</v>
      </c>
    </row>
    <row r="106" spans="1:15" s="19" customFormat="1" ht="25" customHeight="1" x14ac:dyDescent="0.2">
      <c r="A106" s="125" t="s">
        <v>12</v>
      </c>
      <c r="B106" s="54" t="s">
        <v>255</v>
      </c>
      <c r="C106" s="54" t="s">
        <v>256</v>
      </c>
      <c r="D106" s="208" t="s">
        <v>257</v>
      </c>
      <c r="E106" s="208"/>
      <c r="F106" s="54" t="s">
        <v>803</v>
      </c>
      <c r="G106" s="54" t="s">
        <v>42</v>
      </c>
      <c r="H106" s="54" t="s">
        <v>43</v>
      </c>
      <c r="I106" s="54" t="s">
        <v>22</v>
      </c>
      <c r="J106" s="55" t="s">
        <v>103</v>
      </c>
      <c r="K106" s="54" t="s">
        <v>24</v>
      </c>
      <c r="L106" s="54" t="s">
        <v>25</v>
      </c>
      <c r="M106" s="56">
        <v>85</v>
      </c>
      <c r="N106" s="57">
        <v>26509</v>
      </c>
      <c r="O106" s="211"/>
    </row>
    <row r="107" spans="1:15" s="19" customFormat="1" ht="25" customHeight="1" x14ac:dyDescent="0.2">
      <c r="A107" s="125" t="s">
        <v>12</v>
      </c>
      <c r="B107" s="54" t="s">
        <v>255</v>
      </c>
      <c r="C107" s="54" t="s">
        <v>256</v>
      </c>
      <c r="D107" s="208" t="s">
        <v>257</v>
      </c>
      <c r="E107" s="208"/>
      <c r="F107" s="54" t="s">
        <v>803</v>
      </c>
      <c r="G107" s="54" t="s">
        <v>42</v>
      </c>
      <c r="H107" s="54" t="s">
        <v>43</v>
      </c>
      <c r="I107" s="54" t="s">
        <v>22</v>
      </c>
      <c r="J107" s="55" t="s">
        <v>260</v>
      </c>
      <c r="K107" s="54" t="s">
        <v>30</v>
      </c>
      <c r="L107" s="54" t="s">
        <v>31</v>
      </c>
      <c r="M107" s="56">
        <v>85</v>
      </c>
      <c r="N107" s="57">
        <v>23310</v>
      </c>
      <c r="O107" s="211"/>
    </row>
    <row r="108" spans="1:15" s="19" customFormat="1" ht="25" customHeight="1" x14ac:dyDescent="0.2">
      <c r="A108" s="126" t="s">
        <v>12</v>
      </c>
      <c r="B108" s="127" t="s">
        <v>255</v>
      </c>
      <c r="C108" s="127" t="s">
        <v>256</v>
      </c>
      <c r="D108" s="209" t="s">
        <v>257</v>
      </c>
      <c r="E108" s="209"/>
      <c r="F108" s="127" t="s">
        <v>803</v>
      </c>
      <c r="G108" s="127" t="s">
        <v>42</v>
      </c>
      <c r="H108" s="127" t="s">
        <v>43</v>
      </c>
      <c r="I108" s="127" t="s">
        <v>22</v>
      </c>
      <c r="J108" s="128" t="s">
        <v>125</v>
      </c>
      <c r="K108" s="127" t="s">
        <v>20</v>
      </c>
      <c r="L108" s="127" t="s">
        <v>35</v>
      </c>
      <c r="M108" s="129">
        <v>80</v>
      </c>
      <c r="N108" s="130">
        <v>14617</v>
      </c>
      <c r="O108" s="212"/>
    </row>
    <row r="109" spans="1:15" s="19" customFormat="1" ht="40" customHeight="1" x14ac:dyDescent="0.2">
      <c r="A109" s="120" t="s">
        <v>12</v>
      </c>
      <c r="B109" s="121" t="s">
        <v>200</v>
      </c>
      <c r="C109" s="121" t="s">
        <v>201</v>
      </c>
      <c r="D109" s="207" t="s">
        <v>202</v>
      </c>
      <c r="E109" s="207" t="str">
        <f>VLOOKUP(B109,Description!$A$2:$B$88,2,FALSE)</f>
        <v>INTREPID responds to the need to identify actions and strategies to ensure the inclusion of disabled people in tennis and beyond, with a view to integrated management. The general objective of the project is to guarantee an improvement in the quality of life of people with disabilities through a protected and temporary sporting cross-border and innovative path, aimed at achieving self-esteem. In addition, the involvement of the Albanian partner is in continuity with the selection of Tirana for the European City of Sport 2023 title.</v>
      </c>
      <c r="F109" s="121" t="s">
        <v>803</v>
      </c>
      <c r="G109" s="121" t="s">
        <v>36</v>
      </c>
      <c r="H109" s="121" t="s">
        <v>37</v>
      </c>
      <c r="I109" s="148" t="s">
        <v>18</v>
      </c>
      <c r="J109" s="122" t="s">
        <v>203</v>
      </c>
      <c r="K109" s="121" t="s">
        <v>20</v>
      </c>
      <c r="L109" s="121" t="s">
        <v>50</v>
      </c>
      <c r="M109" s="123">
        <v>80</v>
      </c>
      <c r="N109" s="124">
        <v>87387.48</v>
      </c>
      <c r="O109" s="210">
        <f>SUMIF($C$3:$C$154,C109,$N$3:$N$154)</f>
        <v>166520.47999999998</v>
      </c>
    </row>
    <row r="110" spans="1:15" s="19" customFormat="1" ht="40" customHeight="1" x14ac:dyDescent="0.2">
      <c r="A110" s="125" t="s">
        <v>12</v>
      </c>
      <c r="B110" s="54" t="s">
        <v>200</v>
      </c>
      <c r="C110" s="54" t="s">
        <v>201</v>
      </c>
      <c r="D110" s="208"/>
      <c r="E110" s="208"/>
      <c r="F110" s="54" t="s">
        <v>803</v>
      </c>
      <c r="G110" s="54" t="s">
        <v>36</v>
      </c>
      <c r="H110" s="54" t="s">
        <v>37</v>
      </c>
      <c r="I110" s="54" t="s">
        <v>22</v>
      </c>
      <c r="J110" s="55" t="s">
        <v>204</v>
      </c>
      <c r="K110" s="54" t="s">
        <v>30</v>
      </c>
      <c r="L110" s="54" t="s">
        <v>31</v>
      </c>
      <c r="M110" s="56">
        <v>85</v>
      </c>
      <c r="N110" s="57">
        <v>39126</v>
      </c>
      <c r="O110" s="211"/>
    </row>
    <row r="111" spans="1:15" s="19" customFormat="1" ht="40" customHeight="1" x14ac:dyDescent="0.2">
      <c r="A111" s="126" t="s">
        <v>12</v>
      </c>
      <c r="B111" s="127" t="s">
        <v>200</v>
      </c>
      <c r="C111" s="127" t="s">
        <v>201</v>
      </c>
      <c r="D111" s="209"/>
      <c r="E111" s="209"/>
      <c r="F111" s="127" t="s">
        <v>803</v>
      </c>
      <c r="G111" s="127" t="s">
        <v>36</v>
      </c>
      <c r="H111" s="127" t="s">
        <v>37</v>
      </c>
      <c r="I111" s="127" t="s">
        <v>22</v>
      </c>
      <c r="J111" s="128" t="s">
        <v>205</v>
      </c>
      <c r="K111" s="127" t="s">
        <v>24</v>
      </c>
      <c r="L111" s="127" t="s">
        <v>25</v>
      </c>
      <c r="M111" s="129">
        <v>85</v>
      </c>
      <c r="N111" s="130">
        <v>40007</v>
      </c>
      <c r="O111" s="212"/>
    </row>
    <row r="112" spans="1:15" s="19" customFormat="1" ht="35" customHeight="1" x14ac:dyDescent="0.2">
      <c r="A112" s="120" t="s">
        <v>12</v>
      </c>
      <c r="B112" s="121" t="s">
        <v>273</v>
      </c>
      <c r="C112" s="121" t="s">
        <v>274</v>
      </c>
      <c r="D112" s="207" t="s">
        <v>275</v>
      </c>
      <c r="E112" s="207" t="str">
        <f>VLOOKUP(B112,Description!$A$2:$B$88,2,FALSE)</f>
        <v>MUSE aims to capitalise the paper “Defining Resilience in Remote Music Ecosystems” carried out by the NGO Center for Music Ecosystems and validated by the Stockholm Resilience Centre. This policy paper will be transferred in the partner territories to define an action plan to develop the resilience in Remote Music Ecosystem of the programme area.</v>
      </c>
      <c r="F112" s="121" t="s">
        <v>803</v>
      </c>
      <c r="G112" s="121" t="s">
        <v>36</v>
      </c>
      <c r="H112" s="121" t="s">
        <v>37</v>
      </c>
      <c r="I112" s="148" t="s">
        <v>18</v>
      </c>
      <c r="J112" s="122" t="s">
        <v>276</v>
      </c>
      <c r="K112" s="121" t="s">
        <v>20</v>
      </c>
      <c r="L112" s="121" t="s">
        <v>87</v>
      </c>
      <c r="M112" s="123">
        <v>80</v>
      </c>
      <c r="N112" s="124">
        <v>34130.22</v>
      </c>
      <c r="O112" s="210">
        <f>SUMIF($C$3:$C$154,C112,$N$3:$N$154)</f>
        <v>76468.600000000006</v>
      </c>
    </row>
    <row r="113" spans="1:15" s="19" customFormat="1" ht="35" customHeight="1" x14ac:dyDescent="0.2">
      <c r="A113" s="125" t="s">
        <v>12</v>
      </c>
      <c r="B113" s="54" t="s">
        <v>273</v>
      </c>
      <c r="C113" s="54" t="s">
        <v>274</v>
      </c>
      <c r="D113" s="208"/>
      <c r="E113" s="208"/>
      <c r="F113" s="54" t="s">
        <v>803</v>
      </c>
      <c r="G113" s="54" t="s">
        <v>36</v>
      </c>
      <c r="H113" s="54" t="s">
        <v>37</v>
      </c>
      <c r="I113" s="54" t="s">
        <v>22</v>
      </c>
      <c r="J113" s="55" t="s">
        <v>277</v>
      </c>
      <c r="K113" s="54" t="s">
        <v>20</v>
      </c>
      <c r="L113" s="54" t="s">
        <v>35</v>
      </c>
      <c r="M113" s="56">
        <v>80</v>
      </c>
      <c r="N113" s="57">
        <v>19195.38</v>
      </c>
      <c r="O113" s="211"/>
    </row>
    <row r="114" spans="1:15" s="19" customFormat="1" ht="35" customHeight="1" x14ac:dyDescent="0.2">
      <c r="A114" s="126" t="s">
        <v>12</v>
      </c>
      <c r="B114" s="127" t="s">
        <v>273</v>
      </c>
      <c r="C114" s="127" t="s">
        <v>274</v>
      </c>
      <c r="D114" s="209"/>
      <c r="E114" s="209"/>
      <c r="F114" s="127" t="s">
        <v>803</v>
      </c>
      <c r="G114" s="127" t="s">
        <v>36</v>
      </c>
      <c r="H114" s="127" t="s">
        <v>37</v>
      </c>
      <c r="I114" s="127" t="s">
        <v>22</v>
      </c>
      <c r="J114" s="128" t="s">
        <v>278</v>
      </c>
      <c r="K114" s="127" t="s">
        <v>24</v>
      </c>
      <c r="L114" s="127" t="s">
        <v>25</v>
      </c>
      <c r="M114" s="129">
        <v>85</v>
      </c>
      <c r="N114" s="130">
        <v>23143</v>
      </c>
      <c r="O114" s="212"/>
    </row>
    <row r="115" spans="1:15" s="19" customFormat="1" ht="30" customHeight="1" x14ac:dyDescent="0.2">
      <c r="A115" s="120" t="s">
        <v>12</v>
      </c>
      <c r="B115" s="121" t="s">
        <v>234</v>
      </c>
      <c r="C115" s="121" t="s">
        <v>235</v>
      </c>
      <c r="D115" s="207" t="s">
        <v>236</v>
      </c>
      <c r="E115" s="207" t="str">
        <f>VLOOKUP(B115,Description!$A$2:$B$88,2,FALSE)</f>
        <v>WRECKS4ALL 2.0 builds on the opportunity of capitalizing on relevant experiences, outputs, and results of the project “Protecting underwater heritage through its digitalization and valorisation as a novel touristic offer - WRECKS4ALL” (IPA HR-Bosnia Herzegovina-MNE). the project will foster innovative cultural and tourism improvement through the utake of the “WRECKS4ALL Action Plan” for the improvement of the dive destinations and digital access to underwater cultural heritage.</v>
      </c>
      <c r="F115" s="121" t="s">
        <v>803</v>
      </c>
      <c r="G115" s="121" t="s">
        <v>42</v>
      </c>
      <c r="H115" s="121" t="s">
        <v>43</v>
      </c>
      <c r="I115" s="148" t="s">
        <v>18</v>
      </c>
      <c r="J115" s="122" t="s">
        <v>72</v>
      </c>
      <c r="K115" s="121" t="s">
        <v>30</v>
      </c>
      <c r="L115" s="121" t="s">
        <v>31</v>
      </c>
      <c r="M115" s="123">
        <v>85</v>
      </c>
      <c r="N115" s="124">
        <v>65897</v>
      </c>
      <c r="O115" s="210">
        <f>SUMIF($C$3:$C$154,C115,$N$3:$N$154)</f>
        <v>187096.68</v>
      </c>
    </row>
    <row r="116" spans="1:15" s="19" customFormat="1" ht="30" customHeight="1" x14ac:dyDescent="0.2">
      <c r="A116" s="125" t="s">
        <v>12</v>
      </c>
      <c r="B116" s="54" t="s">
        <v>234</v>
      </c>
      <c r="C116" s="54" t="s">
        <v>235</v>
      </c>
      <c r="D116" s="208" t="s">
        <v>236</v>
      </c>
      <c r="E116" s="208"/>
      <c r="F116" s="54" t="s">
        <v>803</v>
      </c>
      <c r="G116" s="54" t="s">
        <v>42</v>
      </c>
      <c r="H116" s="54" t="s">
        <v>43</v>
      </c>
      <c r="I116" s="54" t="s">
        <v>22</v>
      </c>
      <c r="J116" s="55" t="s">
        <v>237</v>
      </c>
      <c r="K116" s="54" t="s">
        <v>24</v>
      </c>
      <c r="L116" s="54" t="s">
        <v>126</v>
      </c>
      <c r="M116" s="56">
        <v>85</v>
      </c>
      <c r="N116" s="57">
        <v>39973</v>
      </c>
      <c r="O116" s="211"/>
    </row>
    <row r="117" spans="1:15" s="19" customFormat="1" ht="30" customHeight="1" x14ac:dyDescent="0.2">
      <c r="A117" s="125" t="s">
        <v>12</v>
      </c>
      <c r="B117" s="54" t="s">
        <v>234</v>
      </c>
      <c r="C117" s="54" t="s">
        <v>235</v>
      </c>
      <c r="D117" s="208" t="s">
        <v>236</v>
      </c>
      <c r="E117" s="208"/>
      <c r="F117" s="54" t="s">
        <v>803</v>
      </c>
      <c r="G117" s="54" t="s">
        <v>42</v>
      </c>
      <c r="H117" s="54" t="s">
        <v>43</v>
      </c>
      <c r="I117" s="54" t="s">
        <v>22</v>
      </c>
      <c r="J117" s="55" t="s">
        <v>83</v>
      </c>
      <c r="K117" s="54" t="s">
        <v>20</v>
      </c>
      <c r="L117" s="54" t="s">
        <v>21</v>
      </c>
      <c r="M117" s="56">
        <v>80</v>
      </c>
      <c r="N117" s="57">
        <v>38319.360000000001</v>
      </c>
      <c r="O117" s="211"/>
    </row>
    <row r="118" spans="1:15" s="19" customFormat="1" ht="30" customHeight="1" x14ac:dyDescent="0.2">
      <c r="A118" s="126" t="s">
        <v>12</v>
      </c>
      <c r="B118" s="127" t="s">
        <v>234</v>
      </c>
      <c r="C118" s="127" t="s">
        <v>235</v>
      </c>
      <c r="D118" s="209" t="s">
        <v>236</v>
      </c>
      <c r="E118" s="209"/>
      <c r="F118" s="127" t="s">
        <v>803</v>
      </c>
      <c r="G118" s="127" t="s">
        <v>42</v>
      </c>
      <c r="H118" s="127" t="s">
        <v>43</v>
      </c>
      <c r="I118" s="127" t="s">
        <v>22</v>
      </c>
      <c r="J118" s="128" t="s">
        <v>238</v>
      </c>
      <c r="K118" s="127" t="s">
        <v>20</v>
      </c>
      <c r="L118" s="127" t="s">
        <v>35</v>
      </c>
      <c r="M118" s="129">
        <v>80</v>
      </c>
      <c r="N118" s="130">
        <v>42907.32</v>
      </c>
      <c r="O118" s="212"/>
    </row>
    <row r="119" spans="1:15" s="19" customFormat="1" ht="87" customHeight="1" x14ac:dyDescent="0.2">
      <c r="A119" s="132" t="s">
        <v>12</v>
      </c>
      <c r="B119" s="133" t="s">
        <v>13</v>
      </c>
      <c r="C119" s="133" t="s">
        <v>14</v>
      </c>
      <c r="D119" s="198" t="s">
        <v>15</v>
      </c>
      <c r="E119" s="220" t="str">
        <f>VLOOKUP(B119,Description!$A$2:$B$88,2,FALSE)</f>
        <v>A.C.T. aims to strengthen the capacity for cross-border cooperation in the field of procurement. A.C.T. wants to analyse the opportunity of exporting some good practices of public procurement management to the South Adriatic area, in order to develop a recognisable and shareable method and approach to achieve transparent and responsive public procurement management. 
ACT grounds on relevant results and good practices identified under the R2GP4 project (funded by EEA and Norway Grants Fund for Regional Cooperation) and the OECD Toolbox for Public Procurement, to increase skills and knowledge, to promote the sharing of best practices in order to mutualize shared rules of conduct that prevent corruption dynamics.</v>
      </c>
      <c r="F119" s="133" t="s">
        <v>801</v>
      </c>
      <c r="G119" s="133" t="s">
        <v>16</v>
      </c>
      <c r="H119" s="133" t="s">
        <v>17</v>
      </c>
      <c r="I119" s="150" t="s">
        <v>18</v>
      </c>
      <c r="J119" s="134" t="s">
        <v>19</v>
      </c>
      <c r="K119" s="133" t="s">
        <v>20</v>
      </c>
      <c r="L119" s="133" t="s">
        <v>21</v>
      </c>
      <c r="M119" s="135">
        <v>80</v>
      </c>
      <c r="N119" s="136">
        <v>55463.519999999997</v>
      </c>
      <c r="O119" s="201">
        <f>SUMIF($C$3:$C$154,C119,$N$3:$N$154)</f>
        <v>78606.51999999999</v>
      </c>
    </row>
    <row r="120" spans="1:15" s="19" customFormat="1" ht="78" customHeight="1" x14ac:dyDescent="0.2">
      <c r="A120" s="137" t="s">
        <v>12</v>
      </c>
      <c r="B120" s="138" t="s">
        <v>13</v>
      </c>
      <c r="C120" s="138" t="s">
        <v>14</v>
      </c>
      <c r="D120" s="200"/>
      <c r="E120" s="221"/>
      <c r="F120" s="138" t="s">
        <v>801</v>
      </c>
      <c r="G120" s="138" t="s">
        <v>16</v>
      </c>
      <c r="H120" s="138" t="s">
        <v>17</v>
      </c>
      <c r="I120" s="138" t="s">
        <v>22</v>
      </c>
      <c r="J120" s="139" t="s">
        <v>23</v>
      </c>
      <c r="K120" s="138" t="s">
        <v>24</v>
      </c>
      <c r="L120" s="138" t="s">
        <v>25</v>
      </c>
      <c r="M120" s="140">
        <v>85</v>
      </c>
      <c r="N120" s="141">
        <v>23143</v>
      </c>
      <c r="O120" s="203"/>
    </row>
    <row r="121" spans="1:15" s="19" customFormat="1" ht="25" customHeight="1" x14ac:dyDescent="0.2">
      <c r="A121" s="132" t="s">
        <v>12</v>
      </c>
      <c r="B121" s="133" t="s">
        <v>107</v>
      </c>
      <c r="C121" s="133" t="s">
        <v>108</v>
      </c>
      <c r="D121" s="198" t="s">
        <v>109</v>
      </c>
      <c r="E121" s="198" t="str">
        <f>VLOOKUP(B121,Description!$A$2:$B$88,2,FALSE)</f>
        <v>The project capitalizes the experience gained from Covenant of Mayors standards by municipalities of Castel San Vincenzo and San Michele Salentino. it will realize a Joint Action Plan for a common model of management in order to support less experienced local authorities (Municipality of Roskovec and Municipality of Andrijevica) in building the governance policy capacities connected with the Covenant of Mayors procedures.</v>
      </c>
      <c r="F121" s="133" t="s">
        <v>801</v>
      </c>
      <c r="G121" s="133" t="s">
        <v>16</v>
      </c>
      <c r="H121" s="133" t="s">
        <v>17</v>
      </c>
      <c r="I121" s="150" t="s">
        <v>18</v>
      </c>
      <c r="J121" s="134" t="s">
        <v>110</v>
      </c>
      <c r="K121" s="133" t="s">
        <v>20</v>
      </c>
      <c r="L121" s="133" t="s">
        <v>50</v>
      </c>
      <c r="M121" s="135">
        <v>80</v>
      </c>
      <c r="N121" s="136">
        <v>58980.480000000003</v>
      </c>
      <c r="O121" s="201">
        <f>SUMIF($C$3:$C$154,C121,$N$3:$N$154)</f>
        <v>146022.79999999999</v>
      </c>
    </row>
    <row r="122" spans="1:15" s="19" customFormat="1" ht="25" customHeight="1" x14ac:dyDescent="0.2">
      <c r="A122" s="142" t="s">
        <v>12</v>
      </c>
      <c r="B122" s="58" t="s">
        <v>107</v>
      </c>
      <c r="C122" s="58" t="s">
        <v>108</v>
      </c>
      <c r="D122" s="199" t="s">
        <v>109</v>
      </c>
      <c r="E122" s="199"/>
      <c r="F122" s="58" t="s">
        <v>801</v>
      </c>
      <c r="G122" s="58" t="s">
        <v>16</v>
      </c>
      <c r="H122" s="58" t="s">
        <v>17</v>
      </c>
      <c r="I122" s="58" t="s">
        <v>22</v>
      </c>
      <c r="J122" s="59" t="s">
        <v>111</v>
      </c>
      <c r="K122" s="58" t="s">
        <v>20</v>
      </c>
      <c r="L122" s="58" t="s">
        <v>59</v>
      </c>
      <c r="M122" s="60">
        <v>80</v>
      </c>
      <c r="N122" s="61">
        <v>42907.32</v>
      </c>
      <c r="O122" s="202"/>
    </row>
    <row r="123" spans="1:15" s="19" customFormat="1" ht="25" customHeight="1" x14ac:dyDescent="0.2">
      <c r="A123" s="142" t="s">
        <v>12</v>
      </c>
      <c r="B123" s="58" t="s">
        <v>107</v>
      </c>
      <c r="C123" s="58" t="s">
        <v>108</v>
      </c>
      <c r="D123" s="199" t="s">
        <v>109</v>
      </c>
      <c r="E123" s="199"/>
      <c r="F123" s="58" t="s">
        <v>801</v>
      </c>
      <c r="G123" s="58" t="s">
        <v>16</v>
      </c>
      <c r="H123" s="58" t="s">
        <v>17</v>
      </c>
      <c r="I123" s="58" t="s">
        <v>22</v>
      </c>
      <c r="J123" s="59" t="s">
        <v>112</v>
      </c>
      <c r="K123" s="58" t="s">
        <v>24</v>
      </c>
      <c r="L123" s="58" t="s">
        <v>113</v>
      </c>
      <c r="M123" s="60">
        <v>85</v>
      </c>
      <c r="N123" s="61">
        <v>23143</v>
      </c>
      <c r="O123" s="202"/>
    </row>
    <row r="124" spans="1:15" s="19" customFormat="1" ht="25" customHeight="1" x14ac:dyDescent="0.2">
      <c r="A124" s="137" t="s">
        <v>12</v>
      </c>
      <c r="B124" s="138" t="s">
        <v>107</v>
      </c>
      <c r="C124" s="138" t="s">
        <v>108</v>
      </c>
      <c r="D124" s="200" t="s">
        <v>109</v>
      </c>
      <c r="E124" s="200"/>
      <c r="F124" s="138" t="s">
        <v>801</v>
      </c>
      <c r="G124" s="138" t="s">
        <v>16</v>
      </c>
      <c r="H124" s="138" t="s">
        <v>17</v>
      </c>
      <c r="I124" s="138" t="s">
        <v>22</v>
      </c>
      <c r="J124" s="139" t="s">
        <v>114</v>
      </c>
      <c r="K124" s="138" t="s">
        <v>30</v>
      </c>
      <c r="L124" s="138" t="s">
        <v>31</v>
      </c>
      <c r="M124" s="140">
        <v>85</v>
      </c>
      <c r="N124" s="141">
        <v>20992</v>
      </c>
      <c r="O124" s="203"/>
    </row>
    <row r="125" spans="1:15" s="19" customFormat="1" ht="25.5" customHeight="1" x14ac:dyDescent="0.2">
      <c r="A125" s="132" t="s">
        <v>12</v>
      </c>
      <c r="B125" s="133" t="s">
        <v>308</v>
      </c>
      <c r="C125" s="133" t="s">
        <v>309</v>
      </c>
      <c r="D125" s="198" t="s">
        <v>310</v>
      </c>
      <c r="E125" s="198" t="str">
        <f>VLOOKUP(B125,Description!$A$2:$B$88,2,FALSE)</f>
        <v>B-VISA2030 aims to capitalize the Blue vision strategy adopted by Puglia region and the results achieved within the thematic project ITALME Smart Adria Blue Growth. it is focused on the dissemination of the strategic guidelines defined in the regional Blue Vision on a local scale, and on supporting Albania and Montenegro into the definition of a long-term blue strategy within an effective governance system.</v>
      </c>
      <c r="F125" s="133" t="s">
        <v>801</v>
      </c>
      <c r="G125" s="133" t="s">
        <v>16</v>
      </c>
      <c r="H125" s="133" t="s">
        <v>17</v>
      </c>
      <c r="I125" s="150" t="s">
        <v>18</v>
      </c>
      <c r="J125" s="134" t="s">
        <v>284</v>
      </c>
      <c r="K125" s="133" t="s">
        <v>20</v>
      </c>
      <c r="L125" s="133" t="s">
        <v>67</v>
      </c>
      <c r="M125" s="135">
        <v>80</v>
      </c>
      <c r="N125" s="136">
        <v>97358</v>
      </c>
      <c r="O125" s="201">
        <f>SUMIF($C$119:$C$154,C125,$N$119:$N$154)</f>
        <v>190984</v>
      </c>
    </row>
    <row r="126" spans="1:15" s="19" customFormat="1" ht="24.75" customHeight="1" x14ac:dyDescent="0.2">
      <c r="A126" s="142" t="s">
        <v>12</v>
      </c>
      <c r="B126" s="58" t="s">
        <v>308</v>
      </c>
      <c r="C126" s="58" t="s">
        <v>309</v>
      </c>
      <c r="D126" s="199"/>
      <c r="E126" s="199"/>
      <c r="F126" s="58" t="s">
        <v>801</v>
      </c>
      <c r="G126" s="58" t="s">
        <v>16</v>
      </c>
      <c r="H126" s="58" t="s">
        <v>17</v>
      </c>
      <c r="I126" s="58" t="s">
        <v>22</v>
      </c>
      <c r="J126" s="59" t="s">
        <v>311</v>
      </c>
      <c r="K126" s="58" t="s">
        <v>24</v>
      </c>
      <c r="L126" s="58" t="s">
        <v>25</v>
      </c>
      <c r="M126" s="60">
        <v>85</v>
      </c>
      <c r="N126" s="61">
        <v>46697</v>
      </c>
      <c r="O126" s="202"/>
    </row>
    <row r="127" spans="1:15" s="19" customFormat="1" ht="28.5" customHeight="1" x14ac:dyDescent="0.2">
      <c r="A127" s="137" t="s">
        <v>12</v>
      </c>
      <c r="B127" s="138" t="s">
        <v>308</v>
      </c>
      <c r="C127" s="138" t="s">
        <v>309</v>
      </c>
      <c r="D127" s="200"/>
      <c r="E127" s="200"/>
      <c r="F127" s="138" t="s">
        <v>801</v>
      </c>
      <c r="G127" s="138" t="s">
        <v>16</v>
      </c>
      <c r="H127" s="138" t="s">
        <v>17</v>
      </c>
      <c r="I127" s="138" t="s">
        <v>22</v>
      </c>
      <c r="J127" s="139" t="s">
        <v>312</v>
      </c>
      <c r="K127" s="138" t="s">
        <v>30</v>
      </c>
      <c r="L127" s="138" t="s">
        <v>31</v>
      </c>
      <c r="M127" s="140">
        <v>85</v>
      </c>
      <c r="N127" s="141">
        <v>46929</v>
      </c>
      <c r="O127" s="203"/>
    </row>
    <row r="128" spans="1:15" s="19" customFormat="1" ht="25" customHeight="1" x14ac:dyDescent="0.2">
      <c r="A128" s="132" t="s">
        <v>12</v>
      </c>
      <c r="B128" s="133" t="s">
        <v>115</v>
      </c>
      <c r="C128" s="133" t="s">
        <v>116</v>
      </c>
      <c r="D128" s="198" t="s">
        <v>117</v>
      </c>
      <c r="E128" s="198" t="str">
        <f>VLOOKUP(B128,Description!$A$2:$B$88,2,FALSE)</f>
        <v>The project aims to increase the cooperation, the institutional capacity and partners' governance skills in order to provide an efficient application of the Blue Flag criteria. The common challenge is to capitalize the best practices already existing in Puglia region, boosting the further development of boating tourism and public marinas, guaranteeing, for Montenegro, a sustainable approach of those, while building a territorial policy strategy for Albania, that has no Blu Flag recognition site.</v>
      </c>
      <c r="F128" s="133" t="s">
        <v>801</v>
      </c>
      <c r="G128" s="133" t="s">
        <v>16</v>
      </c>
      <c r="H128" s="133" t="s">
        <v>17</v>
      </c>
      <c r="I128" s="150" t="s">
        <v>18</v>
      </c>
      <c r="J128" s="134" t="s">
        <v>118</v>
      </c>
      <c r="K128" s="133" t="s">
        <v>20</v>
      </c>
      <c r="L128" s="133" t="s">
        <v>21</v>
      </c>
      <c r="M128" s="135">
        <v>80</v>
      </c>
      <c r="N128" s="136">
        <v>63497.04</v>
      </c>
      <c r="O128" s="201">
        <f>SUMIF($C$119:$C$154,C128,$N$119:$N$154)</f>
        <v>162348.91999999998</v>
      </c>
    </row>
    <row r="129" spans="1:15" s="19" customFormat="1" ht="25" customHeight="1" x14ac:dyDescent="0.2">
      <c r="A129" s="142" t="s">
        <v>12</v>
      </c>
      <c r="B129" s="58" t="s">
        <v>115</v>
      </c>
      <c r="C129" s="58" t="s">
        <v>116</v>
      </c>
      <c r="D129" s="199"/>
      <c r="E129" s="199"/>
      <c r="F129" s="58" t="s">
        <v>801</v>
      </c>
      <c r="G129" s="58" t="s">
        <v>16</v>
      </c>
      <c r="H129" s="58" t="s">
        <v>17</v>
      </c>
      <c r="I129" s="58" t="s">
        <v>22</v>
      </c>
      <c r="J129" s="59" t="s">
        <v>119</v>
      </c>
      <c r="K129" s="58" t="s">
        <v>20</v>
      </c>
      <c r="L129" s="58" t="s">
        <v>35</v>
      </c>
      <c r="M129" s="60">
        <v>80</v>
      </c>
      <c r="N129" s="61">
        <v>24422.880000000001</v>
      </c>
      <c r="O129" s="202"/>
    </row>
    <row r="130" spans="1:15" s="19" customFormat="1" ht="32" x14ac:dyDescent="0.2">
      <c r="A130" s="142" t="s">
        <v>12</v>
      </c>
      <c r="B130" s="58" t="s">
        <v>115</v>
      </c>
      <c r="C130" s="58" t="s">
        <v>116</v>
      </c>
      <c r="D130" s="199"/>
      <c r="E130" s="199"/>
      <c r="F130" s="58" t="s">
        <v>801</v>
      </c>
      <c r="G130" s="58" t="s">
        <v>16</v>
      </c>
      <c r="H130" s="58" t="s">
        <v>17</v>
      </c>
      <c r="I130" s="58" t="s">
        <v>22</v>
      </c>
      <c r="J130" s="59" t="s">
        <v>120</v>
      </c>
      <c r="K130" s="58" t="s">
        <v>24</v>
      </c>
      <c r="L130" s="58" t="s">
        <v>25</v>
      </c>
      <c r="M130" s="60">
        <v>85</v>
      </c>
      <c r="N130" s="61">
        <v>30294</v>
      </c>
      <c r="O130" s="202"/>
    </row>
    <row r="131" spans="1:15" s="19" customFormat="1" ht="25" customHeight="1" x14ac:dyDescent="0.2">
      <c r="A131" s="142" t="s">
        <v>12</v>
      </c>
      <c r="B131" s="58" t="s">
        <v>115</v>
      </c>
      <c r="C131" s="58" t="s">
        <v>116</v>
      </c>
      <c r="D131" s="199"/>
      <c r="E131" s="199"/>
      <c r="F131" s="58" t="s">
        <v>801</v>
      </c>
      <c r="G131" s="58" t="s">
        <v>16</v>
      </c>
      <c r="H131" s="58" t="s">
        <v>17</v>
      </c>
      <c r="I131" s="58" t="s">
        <v>22</v>
      </c>
      <c r="J131" s="59" t="s">
        <v>60</v>
      </c>
      <c r="K131" s="58" t="s">
        <v>24</v>
      </c>
      <c r="L131" s="58" t="s">
        <v>61</v>
      </c>
      <c r="M131" s="60">
        <v>85</v>
      </c>
      <c r="N131" s="61">
        <v>23143</v>
      </c>
      <c r="O131" s="202"/>
    </row>
    <row r="132" spans="1:15" s="19" customFormat="1" ht="25" customHeight="1" x14ac:dyDescent="0.2">
      <c r="A132" s="137" t="s">
        <v>12</v>
      </c>
      <c r="B132" s="138" t="s">
        <v>115</v>
      </c>
      <c r="C132" s="138" t="s">
        <v>116</v>
      </c>
      <c r="D132" s="200"/>
      <c r="E132" s="200"/>
      <c r="F132" s="138" t="s">
        <v>801</v>
      </c>
      <c r="G132" s="138" t="s">
        <v>16</v>
      </c>
      <c r="H132" s="138" t="s">
        <v>17</v>
      </c>
      <c r="I132" s="138" t="s">
        <v>22</v>
      </c>
      <c r="J132" s="139" t="s">
        <v>121</v>
      </c>
      <c r="K132" s="138" t="s">
        <v>30</v>
      </c>
      <c r="L132" s="138" t="s">
        <v>31</v>
      </c>
      <c r="M132" s="140">
        <v>85</v>
      </c>
      <c r="N132" s="141">
        <v>20992</v>
      </c>
      <c r="O132" s="203"/>
    </row>
    <row r="133" spans="1:15" s="19" customFormat="1" ht="35" customHeight="1" x14ac:dyDescent="0.2">
      <c r="A133" s="132" t="s">
        <v>12</v>
      </c>
      <c r="B133" s="133" t="s">
        <v>206</v>
      </c>
      <c r="C133" s="133" t="s">
        <v>207</v>
      </c>
      <c r="D133" s="198" t="s">
        <v>208</v>
      </c>
      <c r="E133" s="198" t="str">
        <f>VLOOKUP(B133,Description!$A$2:$B$88,2,FALSE)</f>
        <v>GOVERNANCE capitalizes on HISTEK and HISTEK Plus Projects and aims to favor and consolidate the gradual sharing, between the 3 countries, of a common cultural background, functional to the effective future implementation of a 5 EQF Level CB training system. The main challenge is to enable efficient and solid channels of communication between the educational systems of IT-AL-ME, to make cooperation effective and progressively guarantee real commitment to the implementation of a future EQF 5 education system at CB level.</v>
      </c>
      <c r="F133" s="133" t="s">
        <v>801</v>
      </c>
      <c r="G133" s="133" t="s">
        <v>16</v>
      </c>
      <c r="H133" s="133" t="s">
        <v>17</v>
      </c>
      <c r="I133" s="150" t="s">
        <v>18</v>
      </c>
      <c r="J133" s="134" t="s">
        <v>209</v>
      </c>
      <c r="K133" s="133" t="s">
        <v>20</v>
      </c>
      <c r="L133" s="133" t="s">
        <v>67</v>
      </c>
      <c r="M133" s="135">
        <v>80</v>
      </c>
      <c r="N133" s="136">
        <v>25177.68</v>
      </c>
      <c r="O133" s="201">
        <f>SUMIF($C$119:$C$154,C133,$N$119:$N$154)</f>
        <v>83920.1</v>
      </c>
    </row>
    <row r="134" spans="1:15" s="19" customFormat="1" ht="35" customHeight="1" x14ac:dyDescent="0.2">
      <c r="A134" s="142" t="s">
        <v>12</v>
      </c>
      <c r="B134" s="58" t="s">
        <v>206</v>
      </c>
      <c r="C134" s="58" t="s">
        <v>207</v>
      </c>
      <c r="D134" s="199" t="s">
        <v>208</v>
      </c>
      <c r="E134" s="199"/>
      <c r="F134" s="58" t="s">
        <v>801</v>
      </c>
      <c r="G134" s="58" t="s">
        <v>16</v>
      </c>
      <c r="H134" s="58" t="s">
        <v>17</v>
      </c>
      <c r="I134" s="58" t="s">
        <v>22</v>
      </c>
      <c r="J134" s="59" t="s">
        <v>48</v>
      </c>
      <c r="K134" s="58" t="s">
        <v>30</v>
      </c>
      <c r="L134" s="58" t="s">
        <v>31</v>
      </c>
      <c r="M134" s="60">
        <v>85</v>
      </c>
      <c r="N134" s="61">
        <v>20992</v>
      </c>
      <c r="O134" s="202"/>
    </row>
    <row r="135" spans="1:15" s="19" customFormat="1" ht="35" customHeight="1" x14ac:dyDescent="0.2">
      <c r="A135" s="142" t="s">
        <v>12</v>
      </c>
      <c r="B135" s="58" t="s">
        <v>206</v>
      </c>
      <c r="C135" s="58" t="s">
        <v>207</v>
      </c>
      <c r="D135" s="199" t="s">
        <v>208</v>
      </c>
      <c r="E135" s="199"/>
      <c r="F135" s="58" t="s">
        <v>801</v>
      </c>
      <c r="G135" s="58" t="s">
        <v>16</v>
      </c>
      <c r="H135" s="58" t="s">
        <v>17</v>
      </c>
      <c r="I135" s="58" t="s">
        <v>22</v>
      </c>
      <c r="J135" s="59" t="s">
        <v>210</v>
      </c>
      <c r="K135" s="58" t="s">
        <v>20</v>
      </c>
      <c r="L135" s="58" t="s">
        <v>67</v>
      </c>
      <c r="M135" s="60">
        <v>80</v>
      </c>
      <c r="N135" s="61">
        <v>14607.42</v>
      </c>
      <c r="O135" s="202"/>
    </row>
    <row r="136" spans="1:15" s="19" customFormat="1" ht="35" customHeight="1" x14ac:dyDescent="0.2">
      <c r="A136" s="137" t="s">
        <v>12</v>
      </c>
      <c r="B136" s="138" t="s">
        <v>206</v>
      </c>
      <c r="C136" s="138" t="s">
        <v>207</v>
      </c>
      <c r="D136" s="200" t="s">
        <v>208</v>
      </c>
      <c r="E136" s="200"/>
      <c r="F136" s="138" t="s">
        <v>801</v>
      </c>
      <c r="G136" s="138" t="s">
        <v>16</v>
      </c>
      <c r="H136" s="138" t="s">
        <v>17</v>
      </c>
      <c r="I136" s="138" t="s">
        <v>22</v>
      </c>
      <c r="J136" s="139" t="s">
        <v>211</v>
      </c>
      <c r="K136" s="138" t="s">
        <v>24</v>
      </c>
      <c r="L136" s="138" t="s">
        <v>86</v>
      </c>
      <c r="M136" s="140">
        <v>85</v>
      </c>
      <c r="N136" s="141">
        <v>23143</v>
      </c>
      <c r="O136" s="203"/>
    </row>
    <row r="137" spans="1:15" s="19" customFormat="1" ht="35" customHeight="1" x14ac:dyDescent="0.2">
      <c r="A137" s="132" t="s">
        <v>12</v>
      </c>
      <c r="B137" s="133" t="s">
        <v>26</v>
      </c>
      <c r="C137" s="133" t="s">
        <v>27</v>
      </c>
      <c r="D137" s="198" t="s">
        <v>28</v>
      </c>
      <c r="E137" s="198" t="str">
        <f>VLOOKUP(B137,Description!$A$2:$B$88,2,FALSE)</f>
        <v>PUMA capitalizes the results achieved by the management of the ITALME AIDA project, in order to strengthen cross-border cooperation capacity in the project management sector, through the creation of joint governance tools. The common challenge is to improve the quality and accessibility of European projects to promote a shared management model, acquiring strategic skills to increase professional abilities and transversal skills for the role of "Project manager for territorial cooperation" according to a common standards.</v>
      </c>
      <c r="F137" s="133" t="s">
        <v>801</v>
      </c>
      <c r="G137" s="133" t="s">
        <v>16</v>
      </c>
      <c r="H137" s="133" t="s">
        <v>17</v>
      </c>
      <c r="I137" s="150" t="s">
        <v>18</v>
      </c>
      <c r="J137" s="134" t="s">
        <v>29</v>
      </c>
      <c r="K137" s="133" t="s">
        <v>30</v>
      </c>
      <c r="L137" s="133" t="s">
        <v>31</v>
      </c>
      <c r="M137" s="135">
        <v>85</v>
      </c>
      <c r="N137" s="136">
        <v>35100</v>
      </c>
      <c r="O137" s="201">
        <f>SUMIF($C$119:$C$154,C137,$N$119:$N$154)</f>
        <v>144325.6</v>
      </c>
    </row>
    <row r="138" spans="1:15" s="19" customFormat="1" ht="35" customHeight="1" x14ac:dyDescent="0.2">
      <c r="A138" s="142" t="s">
        <v>12</v>
      </c>
      <c r="B138" s="58" t="s">
        <v>26</v>
      </c>
      <c r="C138" s="58" t="s">
        <v>27</v>
      </c>
      <c r="D138" s="199"/>
      <c r="E138" s="199"/>
      <c r="F138" s="58" t="s">
        <v>801</v>
      </c>
      <c r="G138" s="58" t="s">
        <v>16</v>
      </c>
      <c r="H138" s="58" t="s">
        <v>17</v>
      </c>
      <c r="I138" s="58" t="s">
        <v>22</v>
      </c>
      <c r="J138" s="59" t="s">
        <v>32</v>
      </c>
      <c r="K138" s="58" t="s">
        <v>20</v>
      </c>
      <c r="L138" s="58" t="s">
        <v>21</v>
      </c>
      <c r="M138" s="60">
        <v>80</v>
      </c>
      <c r="N138" s="61">
        <v>90030.3</v>
      </c>
      <c r="O138" s="202"/>
    </row>
    <row r="139" spans="1:15" s="19" customFormat="1" ht="35" customHeight="1" x14ac:dyDescent="0.2">
      <c r="A139" s="142" t="s">
        <v>12</v>
      </c>
      <c r="B139" s="58" t="s">
        <v>26</v>
      </c>
      <c r="C139" s="58" t="s">
        <v>27</v>
      </c>
      <c r="D139" s="199"/>
      <c r="E139" s="199"/>
      <c r="F139" s="58" t="s">
        <v>801</v>
      </c>
      <c r="G139" s="58" t="s">
        <v>16</v>
      </c>
      <c r="H139" s="58" t="s">
        <v>17</v>
      </c>
      <c r="I139" s="58" t="s">
        <v>22</v>
      </c>
      <c r="J139" s="59" t="s">
        <v>33</v>
      </c>
      <c r="K139" s="58" t="s">
        <v>24</v>
      </c>
      <c r="L139" s="58" t="s">
        <v>25</v>
      </c>
      <c r="M139" s="60">
        <v>85</v>
      </c>
      <c r="N139" s="61">
        <v>0</v>
      </c>
      <c r="O139" s="202"/>
    </row>
    <row r="140" spans="1:15" s="19" customFormat="1" ht="35" customHeight="1" x14ac:dyDescent="0.2">
      <c r="A140" s="137" t="s">
        <v>12</v>
      </c>
      <c r="B140" s="138" t="s">
        <v>26</v>
      </c>
      <c r="C140" s="138" t="s">
        <v>27</v>
      </c>
      <c r="D140" s="200"/>
      <c r="E140" s="200"/>
      <c r="F140" s="138" t="s">
        <v>801</v>
      </c>
      <c r="G140" s="138" t="s">
        <v>16</v>
      </c>
      <c r="H140" s="138" t="s">
        <v>17</v>
      </c>
      <c r="I140" s="138" t="s">
        <v>22</v>
      </c>
      <c r="J140" s="139" t="s">
        <v>34</v>
      </c>
      <c r="K140" s="138" t="s">
        <v>20</v>
      </c>
      <c r="L140" s="138" t="s">
        <v>35</v>
      </c>
      <c r="M140" s="140">
        <v>80</v>
      </c>
      <c r="N140" s="141">
        <v>19195.3</v>
      </c>
      <c r="O140" s="203"/>
    </row>
    <row r="141" spans="1:15" s="19" customFormat="1" ht="16" x14ac:dyDescent="0.2">
      <c r="A141" s="132" t="s">
        <v>12</v>
      </c>
      <c r="B141" s="133" t="s">
        <v>173</v>
      </c>
      <c r="C141" s="133" t="s">
        <v>174</v>
      </c>
      <c r="D141" s="198" t="s">
        <v>175</v>
      </c>
      <c r="E141" s="198" t="str">
        <f>VLOOKUP(B141,Description!$A$2:$B$88,2,FALSE)</f>
        <v>SURF capitalizes FoodTrails (H2020) &amp; FoodShift2030 (H2020) with the aim to increase the institutional capacities of medium and small sized cities in South Adriatic area to adopt a joint and participatory decision-making processes, based on civil society involvement, and favour the uptake of food system strategies and urban food policies.</v>
      </c>
      <c r="F141" s="133" t="s">
        <v>801</v>
      </c>
      <c r="G141" s="133" t="s">
        <v>16</v>
      </c>
      <c r="H141" s="133" t="s">
        <v>17</v>
      </c>
      <c r="I141" s="150" t="s">
        <v>18</v>
      </c>
      <c r="J141" s="134" t="s">
        <v>103</v>
      </c>
      <c r="K141" s="133" t="s">
        <v>24</v>
      </c>
      <c r="L141" s="133" t="s">
        <v>25</v>
      </c>
      <c r="M141" s="135">
        <v>85</v>
      </c>
      <c r="N141" s="136">
        <v>42472</v>
      </c>
      <c r="O141" s="201">
        <f>SUMIF($C$119:$C$154,C141,$N$119:$N$154)</f>
        <v>195635.93000000002</v>
      </c>
    </row>
    <row r="142" spans="1:15" s="19" customFormat="1" ht="16" x14ac:dyDescent="0.2">
      <c r="A142" s="142" t="s">
        <v>12</v>
      </c>
      <c r="B142" s="58" t="s">
        <v>173</v>
      </c>
      <c r="C142" s="58" t="s">
        <v>174</v>
      </c>
      <c r="D142" s="199" t="s">
        <v>175</v>
      </c>
      <c r="E142" s="199"/>
      <c r="F142" s="58" t="s">
        <v>801</v>
      </c>
      <c r="G142" s="58" t="s">
        <v>16</v>
      </c>
      <c r="H142" s="58" t="s">
        <v>17</v>
      </c>
      <c r="I142" s="58" t="s">
        <v>22</v>
      </c>
      <c r="J142" s="59" t="s">
        <v>176</v>
      </c>
      <c r="K142" s="58" t="s">
        <v>20</v>
      </c>
      <c r="L142" s="58" t="s">
        <v>67</v>
      </c>
      <c r="M142" s="60">
        <v>80</v>
      </c>
      <c r="N142" s="61">
        <v>42641.41</v>
      </c>
      <c r="O142" s="202"/>
    </row>
    <row r="143" spans="1:15" s="19" customFormat="1" ht="16" x14ac:dyDescent="0.2">
      <c r="A143" s="142" t="s">
        <v>12</v>
      </c>
      <c r="B143" s="58" t="s">
        <v>173</v>
      </c>
      <c r="C143" s="58" t="s">
        <v>174</v>
      </c>
      <c r="D143" s="199" t="s">
        <v>175</v>
      </c>
      <c r="E143" s="199"/>
      <c r="F143" s="58" t="s">
        <v>801</v>
      </c>
      <c r="G143" s="58" t="s">
        <v>16</v>
      </c>
      <c r="H143" s="58" t="s">
        <v>17</v>
      </c>
      <c r="I143" s="58" t="s">
        <v>22</v>
      </c>
      <c r="J143" s="59" t="s">
        <v>177</v>
      </c>
      <c r="K143" s="58" t="s">
        <v>20</v>
      </c>
      <c r="L143" s="58" t="s">
        <v>21</v>
      </c>
      <c r="M143" s="60">
        <v>80</v>
      </c>
      <c r="N143" s="61">
        <v>38390.76</v>
      </c>
      <c r="O143" s="202"/>
    </row>
    <row r="144" spans="1:15" s="19" customFormat="1" ht="16" x14ac:dyDescent="0.2">
      <c r="A144" s="142" t="s">
        <v>12</v>
      </c>
      <c r="B144" s="58" t="s">
        <v>173</v>
      </c>
      <c r="C144" s="58" t="s">
        <v>174</v>
      </c>
      <c r="D144" s="199" t="s">
        <v>175</v>
      </c>
      <c r="E144" s="199"/>
      <c r="F144" s="58" t="s">
        <v>801</v>
      </c>
      <c r="G144" s="58" t="s">
        <v>16</v>
      </c>
      <c r="H144" s="58" t="s">
        <v>17</v>
      </c>
      <c r="I144" s="58" t="s">
        <v>22</v>
      </c>
      <c r="J144" s="59" t="s">
        <v>178</v>
      </c>
      <c r="K144" s="58" t="s">
        <v>30</v>
      </c>
      <c r="L144" s="58" t="s">
        <v>31</v>
      </c>
      <c r="M144" s="60">
        <v>85</v>
      </c>
      <c r="N144" s="61">
        <v>33741</v>
      </c>
      <c r="O144" s="202"/>
    </row>
    <row r="145" spans="1:15" s="19" customFormat="1" ht="16" x14ac:dyDescent="0.2">
      <c r="A145" s="137" t="s">
        <v>12</v>
      </c>
      <c r="B145" s="138" t="s">
        <v>173</v>
      </c>
      <c r="C145" s="138" t="s">
        <v>174</v>
      </c>
      <c r="D145" s="200" t="s">
        <v>175</v>
      </c>
      <c r="E145" s="200"/>
      <c r="F145" s="138" t="s">
        <v>801</v>
      </c>
      <c r="G145" s="138" t="s">
        <v>16</v>
      </c>
      <c r="H145" s="138" t="s">
        <v>17</v>
      </c>
      <c r="I145" s="138" t="s">
        <v>22</v>
      </c>
      <c r="J145" s="139" t="s">
        <v>179</v>
      </c>
      <c r="K145" s="138" t="s">
        <v>20</v>
      </c>
      <c r="L145" s="138" t="s">
        <v>35</v>
      </c>
      <c r="M145" s="140">
        <v>80</v>
      </c>
      <c r="N145" s="141">
        <v>38390.76</v>
      </c>
      <c r="O145" s="203"/>
    </row>
    <row r="146" spans="1:15" s="19" customFormat="1" ht="34.5" customHeight="1" x14ac:dyDescent="0.2">
      <c r="A146" s="132" t="s">
        <v>12</v>
      </c>
      <c r="B146" s="133" t="s">
        <v>180</v>
      </c>
      <c r="C146" s="133" t="s">
        <v>181</v>
      </c>
      <c r="D146" s="198" t="s">
        <v>182</v>
      </c>
      <c r="E146" s="198" t="str">
        <f>VLOOKUP(B146,Description!$A$2:$B$88,2,FALSE)</f>
        <v>SAGRI, starting from the experience of the of SICURAGRI project implemented by LP- CIA PUGLIA, aims to support the various players of the agricultural production system in the management of the health and safe system in agriculture. In particular it aims to issue a joint guidelines /document to ensure the health of workers from the risks associated with agricultural work on the basis of Council Directive 89/655/EEC and Directive 2009/128/EC.</v>
      </c>
      <c r="F146" s="133" t="s">
        <v>801</v>
      </c>
      <c r="G146" s="133" t="s">
        <v>16</v>
      </c>
      <c r="H146" s="133" t="s">
        <v>17</v>
      </c>
      <c r="I146" s="150" t="s">
        <v>18</v>
      </c>
      <c r="J146" s="134" t="s">
        <v>183</v>
      </c>
      <c r="K146" s="133" t="s">
        <v>20</v>
      </c>
      <c r="L146" s="133" t="s">
        <v>67</v>
      </c>
      <c r="M146" s="135">
        <v>80</v>
      </c>
      <c r="N146" s="136">
        <v>59519.34</v>
      </c>
      <c r="O146" s="201">
        <f>SUMIF($C$119:$C$154,C146,$N$119:$N$154)</f>
        <v>162986.74</v>
      </c>
    </row>
    <row r="147" spans="1:15" s="19" customFormat="1" ht="25" customHeight="1" x14ac:dyDescent="0.2">
      <c r="A147" s="142" t="s">
        <v>12</v>
      </c>
      <c r="B147" s="58" t="s">
        <v>180</v>
      </c>
      <c r="C147" s="58" t="s">
        <v>181</v>
      </c>
      <c r="D147" s="199" t="s">
        <v>182</v>
      </c>
      <c r="E147" s="199"/>
      <c r="F147" s="58" t="s">
        <v>801</v>
      </c>
      <c r="G147" s="58" t="s">
        <v>16</v>
      </c>
      <c r="H147" s="58" t="s">
        <v>17</v>
      </c>
      <c r="I147" s="58" t="s">
        <v>22</v>
      </c>
      <c r="J147" s="59" t="s">
        <v>184</v>
      </c>
      <c r="K147" s="58" t="s">
        <v>24</v>
      </c>
      <c r="L147" s="58" t="s">
        <v>25</v>
      </c>
      <c r="M147" s="60">
        <v>85</v>
      </c>
      <c r="N147" s="61">
        <v>23143</v>
      </c>
      <c r="O147" s="202"/>
    </row>
    <row r="148" spans="1:15" s="19" customFormat="1" ht="27.75" customHeight="1" x14ac:dyDescent="0.2">
      <c r="A148" s="142" t="s">
        <v>12</v>
      </c>
      <c r="B148" s="58" t="s">
        <v>180</v>
      </c>
      <c r="C148" s="58" t="s">
        <v>181</v>
      </c>
      <c r="D148" s="199" t="s">
        <v>182</v>
      </c>
      <c r="E148" s="199"/>
      <c r="F148" s="58" t="s">
        <v>801</v>
      </c>
      <c r="G148" s="58" t="s">
        <v>16</v>
      </c>
      <c r="H148" s="58" t="s">
        <v>17</v>
      </c>
      <c r="I148" s="58" t="s">
        <v>22</v>
      </c>
      <c r="J148" s="59" t="s">
        <v>185</v>
      </c>
      <c r="K148" s="58" t="s">
        <v>24</v>
      </c>
      <c r="L148" s="58" t="s">
        <v>113</v>
      </c>
      <c r="M148" s="60">
        <v>85</v>
      </c>
      <c r="N148" s="61">
        <v>10824</v>
      </c>
      <c r="O148" s="202"/>
    </row>
    <row r="149" spans="1:15" s="19" customFormat="1" ht="25" customHeight="1" x14ac:dyDescent="0.2">
      <c r="A149" s="142" t="s">
        <v>12</v>
      </c>
      <c r="B149" s="58" t="s">
        <v>180</v>
      </c>
      <c r="C149" s="58" t="s">
        <v>181</v>
      </c>
      <c r="D149" s="199" t="s">
        <v>182</v>
      </c>
      <c r="E149" s="199"/>
      <c r="F149" s="58" t="s">
        <v>801</v>
      </c>
      <c r="G149" s="58" t="s">
        <v>16</v>
      </c>
      <c r="H149" s="58" t="s">
        <v>17</v>
      </c>
      <c r="I149" s="58" t="s">
        <v>22</v>
      </c>
      <c r="J149" s="59" t="s">
        <v>88</v>
      </c>
      <c r="K149" s="58" t="s">
        <v>20</v>
      </c>
      <c r="L149" s="58" t="s">
        <v>35</v>
      </c>
      <c r="M149" s="60">
        <v>80</v>
      </c>
      <c r="N149" s="61">
        <v>33802.800000000003</v>
      </c>
      <c r="O149" s="202"/>
    </row>
    <row r="150" spans="1:15" s="19" customFormat="1" ht="54.75" customHeight="1" x14ac:dyDescent="0.2">
      <c r="A150" s="137" t="s">
        <v>12</v>
      </c>
      <c r="B150" s="138" t="s">
        <v>180</v>
      </c>
      <c r="C150" s="138" t="s">
        <v>181</v>
      </c>
      <c r="D150" s="200" t="s">
        <v>182</v>
      </c>
      <c r="E150" s="200"/>
      <c r="F150" s="138" t="s">
        <v>801</v>
      </c>
      <c r="G150" s="138" t="s">
        <v>16</v>
      </c>
      <c r="H150" s="138" t="s">
        <v>17</v>
      </c>
      <c r="I150" s="138" t="s">
        <v>22</v>
      </c>
      <c r="J150" s="139" t="s">
        <v>186</v>
      </c>
      <c r="K150" s="138" t="s">
        <v>30</v>
      </c>
      <c r="L150" s="138" t="s">
        <v>31</v>
      </c>
      <c r="M150" s="140">
        <v>85</v>
      </c>
      <c r="N150" s="141">
        <v>35697.599999999999</v>
      </c>
      <c r="O150" s="203"/>
    </row>
    <row r="151" spans="1:15" s="19" customFormat="1" ht="16" x14ac:dyDescent="0.2">
      <c r="A151" s="132" t="s">
        <v>12</v>
      </c>
      <c r="B151" s="133" t="s">
        <v>62</v>
      </c>
      <c r="C151" s="133" t="s">
        <v>63</v>
      </c>
      <c r="D151" s="198" t="s">
        <v>64</v>
      </c>
      <c r="E151" s="198" t="str">
        <f>VLOOKUP(B151,Description!$A$2:$B$88,2,FALSE)</f>
        <v>UniValens aims to set up harmonized CB procedures for validation &amp; accreditation of jointly developed CB Higher Education Programs in performing arts .</v>
      </c>
      <c r="F151" s="133" t="s">
        <v>801</v>
      </c>
      <c r="G151" s="133" t="s">
        <v>16</v>
      </c>
      <c r="H151" s="133" t="s">
        <v>17</v>
      </c>
      <c r="I151" s="150" t="s">
        <v>18</v>
      </c>
      <c r="J151" s="134" t="s">
        <v>65</v>
      </c>
      <c r="K151" s="133" t="s">
        <v>24</v>
      </c>
      <c r="L151" s="133" t="s">
        <v>25</v>
      </c>
      <c r="M151" s="135">
        <v>85</v>
      </c>
      <c r="N151" s="136">
        <v>45838</v>
      </c>
      <c r="O151" s="201">
        <f>SUMIF($C$119:$C$154,C151,$N$119:$N$154)</f>
        <v>196998.14</v>
      </c>
    </row>
    <row r="152" spans="1:15" s="19" customFormat="1" ht="48" x14ac:dyDescent="0.2">
      <c r="A152" s="142" t="s">
        <v>12</v>
      </c>
      <c r="B152" s="58" t="s">
        <v>62</v>
      </c>
      <c r="C152" s="58" t="s">
        <v>63</v>
      </c>
      <c r="D152" s="199" t="s">
        <v>64</v>
      </c>
      <c r="E152" s="199"/>
      <c r="F152" s="58" t="s">
        <v>801</v>
      </c>
      <c r="G152" s="58" t="s">
        <v>16</v>
      </c>
      <c r="H152" s="58" t="s">
        <v>17</v>
      </c>
      <c r="I152" s="58" t="s">
        <v>22</v>
      </c>
      <c r="J152" s="59" t="s">
        <v>66</v>
      </c>
      <c r="K152" s="58" t="s">
        <v>20</v>
      </c>
      <c r="L152" s="58" t="s">
        <v>67</v>
      </c>
      <c r="M152" s="60">
        <v>80</v>
      </c>
      <c r="N152" s="61">
        <v>57586.14</v>
      </c>
      <c r="O152" s="202"/>
    </row>
    <row r="153" spans="1:15" s="19" customFormat="1" ht="32" x14ac:dyDescent="0.2">
      <c r="A153" s="142" t="s">
        <v>12</v>
      </c>
      <c r="B153" s="58" t="s">
        <v>62</v>
      </c>
      <c r="C153" s="58" t="s">
        <v>63</v>
      </c>
      <c r="D153" s="199" t="s">
        <v>64</v>
      </c>
      <c r="E153" s="199"/>
      <c r="F153" s="58" t="s">
        <v>801</v>
      </c>
      <c r="G153" s="58" t="s">
        <v>16</v>
      </c>
      <c r="H153" s="58" t="s">
        <v>17</v>
      </c>
      <c r="I153" s="58" t="s">
        <v>22</v>
      </c>
      <c r="J153" s="59" t="s">
        <v>68</v>
      </c>
      <c r="K153" s="58" t="s">
        <v>30</v>
      </c>
      <c r="L153" s="58" t="s">
        <v>31</v>
      </c>
      <c r="M153" s="60">
        <v>85</v>
      </c>
      <c r="N153" s="61">
        <v>36059</v>
      </c>
      <c r="O153" s="202"/>
    </row>
    <row r="154" spans="1:15" s="19" customFormat="1" ht="16" x14ac:dyDescent="0.2">
      <c r="A154" s="137" t="s">
        <v>12</v>
      </c>
      <c r="B154" s="138" t="s">
        <v>62</v>
      </c>
      <c r="C154" s="138" t="s">
        <v>63</v>
      </c>
      <c r="D154" s="200" t="s">
        <v>64</v>
      </c>
      <c r="E154" s="200"/>
      <c r="F154" s="138" t="s">
        <v>801</v>
      </c>
      <c r="G154" s="138" t="s">
        <v>16</v>
      </c>
      <c r="H154" s="138" t="s">
        <v>17</v>
      </c>
      <c r="I154" s="138" t="s">
        <v>22</v>
      </c>
      <c r="J154" s="139" t="s">
        <v>69</v>
      </c>
      <c r="K154" s="138" t="s">
        <v>20</v>
      </c>
      <c r="L154" s="138" t="s">
        <v>67</v>
      </c>
      <c r="M154" s="140">
        <v>80</v>
      </c>
      <c r="N154" s="141">
        <v>57515</v>
      </c>
      <c r="O154" s="203"/>
    </row>
    <row r="155" spans="1:15" x14ac:dyDescent="0.2">
      <c r="N155" s="22">
        <f>SUM(N3:N154)</f>
        <v>6460246.5199999977</v>
      </c>
      <c r="O155" s="22">
        <f>SUM(O3:O154)</f>
        <v>6460246.5199999958</v>
      </c>
    </row>
    <row r="157" spans="1:15" s="19" customFormat="1" x14ac:dyDescent="0.2">
      <c r="A157" s="18" t="s">
        <v>794</v>
      </c>
      <c r="B157" s="18">
        <f>COUNTIF($I$3:$I$154,"*Lead*")</f>
        <v>39</v>
      </c>
      <c r="C157" s="16">
        <f>B157/$B$157</f>
        <v>1</v>
      </c>
    </row>
    <row r="158" spans="1:15" s="19" customFormat="1" x14ac:dyDescent="0.2">
      <c r="A158" s="18" t="s">
        <v>795</v>
      </c>
      <c r="B158" s="18">
        <f>COUNTIFS($I$3:$I$154,"*Lead*",$F$3:$F$154,"*PA 1*")</f>
        <v>7</v>
      </c>
      <c r="C158" s="16">
        <f>B158/$B$157</f>
        <v>0.17948717948717949</v>
      </c>
    </row>
    <row r="159" spans="1:15" s="19" customFormat="1" x14ac:dyDescent="0.2">
      <c r="A159" s="18" t="s">
        <v>796</v>
      </c>
      <c r="B159" s="18">
        <f>COUNTIFS($I$3:$I$154,"*Lead*",$F$3:$F$154,"*PA 2*")</f>
        <v>9</v>
      </c>
      <c r="C159" s="16">
        <f t="shared" ref="C159:C162" si="0">B159/$B$157</f>
        <v>0.23076923076923078</v>
      </c>
    </row>
    <row r="160" spans="1:15" s="19" customFormat="1" x14ac:dyDescent="0.2">
      <c r="A160" s="18" t="s">
        <v>797</v>
      </c>
      <c r="B160" s="18">
        <f>COUNTIFS($I$3:$I$154,"*Lead*",$F$3:$F$154,"*PA 3*")</f>
        <v>6</v>
      </c>
      <c r="C160" s="16">
        <f t="shared" si="0"/>
        <v>0.15384615384615385</v>
      </c>
    </row>
    <row r="161" spans="1:3" s="19" customFormat="1" x14ac:dyDescent="0.2">
      <c r="A161" s="18" t="s">
        <v>798</v>
      </c>
      <c r="B161" s="18">
        <f>COUNTIFS($I$3:$I$154,"*Lead*",$F$3:$F$154,"*PA 4*")</f>
        <v>8</v>
      </c>
      <c r="C161" s="16">
        <f t="shared" si="0"/>
        <v>0.20512820512820512</v>
      </c>
    </row>
    <row r="162" spans="1:3" s="19" customFormat="1" x14ac:dyDescent="0.2">
      <c r="A162" s="18" t="s">
        <v>799</v>
      </c>
      <c r="B162" s="18">
        <f>COUNTIFS($I$3:$I$154,"*Lead*",$F$3:$F$154,"*PA 5*")</f>
        <v>9</v>
      </c>
      <c r="C162" s="16">
        <f t="shared" si="0"/>
        <v>0.23076923076923078</v>
      </c>
    </row>
    <row r="163" spans="1:3" s="19" customFormat="1" x14ac:dyDescent="0.2"/>
    <row r="164" spans="1:3" s="19" customFormat="1" x14ac:dyDescent="0.2">
      <c r="A164" s="34" t="s">
        <v>806</v>
      </c>
      <c r="B164" s="20">
        <f>SUM($N$3:$N$154)</f>
        <v>6460246.5199999977</v>
      </c>
      <c r="C164" s="17">
        <f>B164/$B$164</f>
        <v>1</v>
      </c>
    </row>
    <row r="165" spans="1:3" s="19" customFormat="1" x14ac:dyDescent="0.2">
      <c r="A165" s="34" t="s">
        <v>807</v>
      </c>
      <c r="B165" s="20">
        <f>SUMIF($F$3:$F$154, "PA 1",$N$3:$N$154)</f>
        <v>1210613.0499999998</v>
      </c>
      <c r="C165" s="17">
        <f t="shared" ref="C165:C169" si="1">B165/$B$164</f>
        <v>0.18739424977856731</v>
      </c>
    </row>
    <row r="166" spans="1:3" s="19" customFormat="1" x14ac:dyDescent="0.2">
      <c r="A166" s="34" t="s">
        <v>808</v>
      </c>
      <c r="B166" s="20">
        <f>SUMIF($F$3:$F$154, "PA 2",$N$3:$N$154)</f>
        <v>1472220.5</v>
      </c>
      <c r="C166" s="17">
        <f t="shared" si="1"/>
        <v>0.22788921373854948</v>
      </c>
    </row>
    <row r="167" spans="1:3" s="19" customFormat="1" x14ac:dyDescent="0.2">
      <c r="A167" s="34" t="s">
        <v>809</v>
      </c>
      <c r="B167" s="20">
        <f>SUMIF($F$3:$F$154, "PA 3",$N$3:$N$154)</f>
        <v>1090394.6800000002</v>
      </c>
      <c r="C167" s="17">
        <f t="shared" si="1"/>
        <v>0.16878530511557019</v>
      </c>
    </row>
    <row r="168" spans="1:3" s="19" customFormat="1" x14ac:dyDescent="0.2">
      <c r="A168" s="34" t="s">
        <v>810</v>
      </c>
      <c r="B168" s="20">
        <f>SUMIF($F$3:$F$154, "PA 4",$N$3:$N$154)</f>
        <v>1325189.54</v>
      </c>
      <c r="C168" s="17">
        <f t="shared" si="1"/>
        <v>0.20512987173127264</v>
      </c>
    </row>
    <row r="169" spans="1:3" s="19" customFormat="1" x14ac:dyDescent="0.2">
      <c r="A169" s="34" t="s">
        <v>811</v>
      </c>
      <c r="B169" s="20">
        <f>SUMIF($F$3:$F$154, "PA 5",$N$3:$N$154)</f>
        <v>1361828.7500000002</v>
      </c>
      <c r="C169" s="17">
        <f t="shared" si="1"/>
        <v>0.21080135963604074</v>
      </c>
    </row>
    <row r="170" spans="1:3" s="19" customFormat="1" x14ac:dyDescent="0.2"/>
    <row r="171" spans="1:3" s="19" customFormat="1" ht="32" x14ac:dyDescent="0.2">
      <c r="A171" s="35" t="s">
        <v>812</v>
      </c>
      <c r="B171" s="36">
        <f>SUM($N$3:$N$154)</f>
        <v>6460246.5199999977</v>
      </c>
      <c r="C171" s="16">
        <f>B171/$B$171</f>
        <v>1</v>
      </c>
    </row>
    <row r="172" spans="1:3" s="19" customFormat="1" x14ac:dyDescent="0.2">
      <c r="A172" s="18" t="s">
        <v>20</v>
      </c>
      <c r="B172" s="36">
        <f>SUMIF($K$3:$K$154,A172,$N$3:$N$154)</f>
        <v>3737734.9199999985</v>
      </c>
      <c r="C172" s="16">
        <f t="shared" ref="C172:C174" si="2">B172/$B$171</f>
        <v>0.57857465785996043</v>
      </c>
    </row>
    <row r="173" spans="1:3" s="19" customFormat="1" x14ac:dyDescent="0.2">
      <c r="A173" s="18" t="s">
        <v>24</v>
      </c>
      <c r="B173" s="36">
        <f>SUMIF($K$3:$K$154,A173,$N$3:$N$154)</f>
        <v>1507066</v>
      </c>
      <c r="C173" s="16">
        <f t="shared" si="2"/>
        <v>0.23328304815216255</v>
      </c>
    </row>
    <row r="174" spans="1:3" s="19" customFormat="1" x14ac:dyDescent="0.2">
      <c r="A174" s="18" t="s">
        <v>30</v>
      </c>
      <c r="B174" s="36">
        <f>SUMIF($K$3:$K$154,A174,$N$3:$N$154)</f>
        <v>1215445.6000000001</v>
      </c>
      <c r="C174" s="16">
        <f t="shared" si="2"/>
        <v>0.18814229398787718</v>
      </c>
    </row>
    <row r="175" spans="1:3" s="19" customFormat="1" x14ac:dyDescent="0.2"/>
    <row r="176" spans="1:3" s="19" customFormat="1" x14ac:dyDescent="0.2"/>
    <row r="177" s="19" customFormat="1" x14ac:dyDescent="0.2"/>
    <row r="178" s="19" customFormat="1" x14ac:dyDescent="0.2"/>
    <row r="179" s="19" customFormat="1" x14ac:dyDescent="0.2"/>
  </sheetData>
  <autoFilter ref="A2:O150" xr:uid="{00000000-0009-0000-0000-000004000000}"/>
  <mergeCells count="117">
    <mergeCell ref="D151:D154"/>
    <mergeCell ref="E151:E154"/>
    <mergeCell ref="O151:O154"/>
    <mergeCell ref="D119:D120"/>
    <mergeCell ref="E119:E120"/>
    <mergeCell ref="O119:O120"/>
    <mergeCell ref="D137:D140"/>
    <mergeCell ref="E137:E140"/>
    <mergeCell ref="O137:O140"/>
    <mergeCell ref="D141:D145"/>
    <mergeCell ref="E141:E145"/>
    <mergeCell ref="O141:O145"/>
    <mergeCell ref="D146:D150"/>
    <mergeCell ref="E146:E150"/>
    <mergeCell ref="O146:O150"/>
    <mergeCell ref="D128:D132"/>
    <mergeCell ref="E128:E132"/>
    <mergeCell ref="O128:O132"/>
    <mergeCell ref="D121:D124"/>
    <mergeCell ref="E121:E124"/>
    <mergeCell ref="O121:O124"/>
    <mergeCell ref="D133:D136"/>
    <mergeCell ref="E133:E136"/>
    <mergeCell ref="O133:O136"/>
    <mergeCell ref="D27:D30"/>
    <mergeCell ref="E27:E30"/>
    <mergeCell ref="O27:O30"/>
    <mergeCell ref="D96:D99"/>
    <mergeCell ref="E96:E99"/>
    <mergeCell ref="O96:O99"/>
    <mergeCell ref="D78:D81"/>
    <mergeCell ref="E78:E81"/>
    <mergeCell ref="O78:O81"/>
    <mergeCell ref="D31:D34"/>
    <mergeCell ref="E31:E34"/>
    <mergeCell ref="O31:O34"/>
    <mergeCell ref="D55:D58"/>
    <mergeCell ref="E55:E58"/>
    <mergeCell ref="O55:O58"/>
    <mergeCell ref="D74:D77"/>
    <mergeCell ref="E74:E77"/>
    <mergeCell ref="O74:O77"/>
    <mergeCell ref="D91:D95"/>
    <mergeCell ref="E91:E95"/>
    <mergeCell ref="O91:O95"/>
    <mergeCell ref="D67:D70"/>
    <mergeCell ref="E67:E70"/>
    <mergeCell ref="O67:O70"/>
    <mergeCell ref="D3:D6"/>
    <mergeCell ref="E3:E6"/>
    <mergeCell ref="O3:O6"/>
    <mergeCell ref="D35:D37"/>
    <mergeCell ref="E35:E37"/>
    <mergeCell ref="O35:O37"/>
    <mergeCell ref="D112:D114"/>
    <mergeCell ref="E112:E114"/>
    <mergeCell ref="O112:O114"/>
    <mergeCell ref="D105:D108"/>
    <mergeCell ref="E105:E108"/>
    <mergeCell ref="O105:O108"/>
    <mergeCell ref="D85:D86"/>
    <mergeCell ref="E85:E86"/>
    <mergeCell ref="O85:O86"/>
    <mergeCell ref="D59:D62"/>
    <mergeCell ref="E59:E62"/>
    <mergeCell ref="O59:O62"/>
    <mergeCell ref="D50:D54"/>
    <mergeCell ref="E50:E54"/>
    <mergeCell ref="O50:O54"/>
    <mergeCell ref="D87:D90"/>
    <mergeCell ref="E87:E90"/>
    <mergeCell ref="O87:O90"/>
    <mergeCell ref="D125:D127"/>
    <mergeCell ref="E125:E127"/>
    <mergeCell ref="O125:O127"/>
    <mergeCell ref="D42:D44"/>
    <mergeCell ref="E42:E44"/>
    <mergeCell ref="O42:O44"/>
    <mergeCell ref="D71:D73"/>
    <mergeCell ref="E71:E73"/>
    <mergeCell ref="O71:O73"/>
    <mergeCell ref="D115:D118"/>
    <mergeCell ref="E115:E118"/>
    <mergeCell ref="O115:O118"/>
    <mergeCell ref="D109:D111"/>
    <mergeCell ref="E109:E111"/>
    <mergeCell ref="O109:O111"/>
    <mergeCell ref="D100:D104"/>
    <mergeCell ref="E100:E104"/>
    <mergeCell ref="O100:O104"/>
    <mergeCell ref="D45:D49"/>
    <mergeCell ref="E45:E49"/>
    <mergeCell ref="O45:O49"/>
    <mergeCell ref="D7:D10"/>
    <mergeCell ref="E7:E10"/>
    <mergeCell ref="O7:O10"/>
    <mergeCell ref="D82:D84"/>
    <mergeCell ref="E82:E84"/>
    <mergeCell ref="O82:O84"/>
    <mergeCell ref="D63:D66"/>
    <mergeCell ref="E63:E66"/>
    <mergeCell ref="O63:O66"/>
    <mergeCell ref="D38:D41"/>
    <mergeCell ref="E38:E41"/>
    <mergeCell ref="O38:O41"/>
    <mergeCell ref="D20:D22"/>
    <mergeCell ref="E20:E22"/>
    <mergeCell ref="O20:O22"/>
    <mergeCell ref="D15:D19"/>
    <mergeCell ref="E15:E19"/>
    <mergeCell ref="O15:O19"/>
    <mergeCell ref="D11:D14"/>
    <mergeCell ref="E11:E14"/>
    <mergeCell ref="O11:O14"/>
    <mergeCell ref="D23:D26"/>
    <mergeCell ref="E23:E26"/>
    <mergeCell ref="O23:O2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O52"/>
  <sheetViews>
    <sheetView workbookViewId="0">
      <pane ySplit="2" topLeftCell="A3" activePane="bottomLeft" state="frozen"/>
      <selection pane="bottomLeft" activeCell="K25" sqref="K25"/>
    </sheetView>
  </sheetViews>
  <sheetFormatPr baseColWidth="10" defaultColWidth="8.83203125" defaultRowHeight="15" x14ac:dyDescent="0.2"/>
  <cols>
    <col min="1" max="1" width="52.5" customWidth="1"/>
    <col min="2" max="2" width="14.83203125" customWidth="1"/>
    <col min="3" max="3" width="21.33203125" bestFit="1" customWidth="1"/>
    <col min="4" max="4" width="37" customWidth="1"/>
    <col min="5" max="5" width="77.6640625" customWidth="1"/>
    <col min="6" max="6" width="19.33203125" customWidth="1"/>
    <col min="7" max="7" width="10.6640625" customWidth="1"/>
    <col min="8" max="8" width="7.83203125" customWidth="1"/>
    <col min="9" max="9" width="12.83203125" customWidth="1"/>
    <col min="10" max="10" width="26.5" customWidth="1"/>
    <col min="11" max="11" width="15.1640625" customWidth="1"/>
    <col min="12" max="12" width="15.5" customWidth="1"/>
    <col min="13" max="13" width="9.83203125" customWidth="1"/>
    <col min="14" max="14" width="18.83203125" customWidth="1"/>
    <col min="15" max="15" width="33" bestFit="1" customWidth="1"/>
  </cols>
  <sheetData>
    <row r="1" spans="1:15" ht="16" thickBot="1" x14ac:dyDescent="0.25"/>
    <row r="2" spans="1:15" ht="16" thickTop="1" x14ac:dyDescent="0.2">
      <c r="A2" s="23" t="s">
        <v>0</v>
      </c>
      <c r="B2" s="24" t="s">
        <v>1</v>
      </c>
      <c r="C2" s="24" t="s">
        <v>2</v>
      </c>
      <c r="D2" s="24" t="s">
        <v>3</v>
      </c>
      <c r="E2" s="24" t="s">
        <v>786</v>
      </c>
      <c r="F2" s="24" t="s">
        <v>800</v>
      </c>
      <c r="G2" s="24" t="s">
        <v>4</v>
      </c>
      <c r="H2" s="24" t="s">
        <v>5</v>
      </c>
      <c r="I2" s="25" t="s">
        <v>6</v>
      </c>
      <c r="J2" s="25" t="s">
        <v>7</v>
      </c>
      <c r="K2" s="25" t="s">
        <v>8</v>
      </c>
      <c r="L2" s="25" t="s">
        <v>9</v>
      </c>
      <c r="M2" s="25" t="s">
        <v>10</v>
      </c>
      <c r="N2" s="25" t="s">
        <v>11</v>
      </c>
      <c r="O2" s="26" t="s">
        <v>821</v>
      </c>
    </row>
    <row r="3" spans="1:15" s="19" customFormat="1" ht="118.5" customHeight="1" x14ac:dyDescent="0.2">
      <c r="A3" s="42" t="s">
        <v>327</v>
      </c>
      <c r="B3" s="42" t="s">
        <v>352</v>
      </c>
      <c r="C3" s="42" t="s">
        <v>353</v>
      </c>
      <c r="D3" s="225" t="s">
        <v>354</v>
      </c>
      <c r="E3" s="227" t="str">
        <f>VLOOKUP(B3,Description!$A$2:$B$88,2,FALSE)</f>
        <v>In the area of the Italy-Albania-Montenegro Programme, tourism represents one of the most important drivers of development and a significant area of cooperation between the three Countries. This sector offers countless opportunities for development, according to the twin transition paradigma - green and digital - and with a specific focus on the social dimension, the implementation of which passes through:
- a more effective enhancement of the cultural, environmental and natural heritage;
- a more incisive support to strengthen the existing entrepreneurial environment and the creation of new enterprises linked to tourism, culture and creativity;
- a systematic valorisation and constant update of the skills of operators, especially women and young people;
- the promotion of sustainable cross border investments that create a virtuous circuit between tourism supply and demand and the promotion of territories.
If the COVID 19 pandemic has represented a deep crisis for a highly vulnerable sector such as tourism, it also raised the awareness of the need to trigger change and innovations processes in the dynamics of territorial development.
This awareness is further strengthened by the added value that the cooperation projects implemented to date within the Italy-Albania-Montenegro Programme, but not only, have represented in terms of:
- creation of tools for the knowledge and promotion of territories;
- identification of strengths to be exploited and weaknesses on which to intervene; 
- mutual knowledge of the main public and private players involved in the sector.
In the context of the current programming period, it is therefore essential to capitalise the main results achieved to date, in order to have also a positive impact on the decision-making process and policies of the three Countries, directly involving the public administration.
This is the starting point for the SA CREATIVITY project, whose main objective is to promote cross border sustainable development paths in the areas involved, focusing on the digital and green transition of the tourist sector as a key factor for the enhancement of these areas based on their cultural richness and liveliness. In this sense, the three main pillars are: 
1. revitalising and strengthening tourism through the enhancement of cultural heritage sites: digitalisation and restoration for their reuse as multifunctional creative hubs/tourist attractors with residential spaces, workshops, conference rooms, spaces for modelling, visual arts and traditional crafts and to receive innovative start-ups;
2. identification and implementation of cross border initiatives to strengthen the cultural and creative sector: development of for the strengthening of the entrepreneurial environment, through activities to empower the skills of young people and women, and the promotion of young talents and artists, through public events to be held in the most prestigious cultural sites;
3. Supporting of the creation of optimal conditions to foster the sustainable and smart growth of territories: identification of proposals and recommendations to be submitted to policy-makers, useful also for the strengthening of the EUSAIR strategy and the other cooperation opportunities in the MED area.
According to these three pillars, the main concrete achievements of the project are:
- the reinforcement of cross border technical tools, as results of previous projects - 3C and DUE MARI - which, also through appropriate links, will allow in-depth knowledge and better tourist promotion of the territories, in order to promote their use and encourage exchanges between businesses, artists and operators in the tourist and creative sectors;
- the implementation of workshops, in the cultural sites and places targeted by the investments, to support the creation and strengthening of tourism and cultural and creative enterprises and the creation of a transnational network of operators;
- the strengthening of cooperation between the project partners, which will be further enhanced through the identification of formal cross border cooperation tools to relaunch the identity of the South Adriatic area in a broader context represented by the Adriatic-Ionian area and the entire Mediterranean basin.
The main strength of the project is the partnership composed of national and regional public administrations competent in the fields of tourism and culture, demonstrating their commitment to find shared policy solutions that can contribute to enhancing the cultural identity of the South Adriatic.</v>
      </c>
      <c r="F3" s="42" t="s">
        <v>804</v>
      </c>
      <c r="G3" s="42" t="s">
        <v>38</v>
      </c>
      <c r="H3" s="42" t="s">
        <v>39</v>
      </c>
      <c r="I3" s="42" t="s">
        <v>18</v>
      </c>
      <c r="J3" s="43" t="s">
        <v>355</v>
      </c>
      <c r="K3" s="42" t="s">
        <v>30</v>
      </c>
      <c r="L3" s="42" t="s">
        <v>31</v>
      </c>
      <c r="M3" s="44">
        <v>85</v>
      </c>
      <c r="N3" s="45">
        <v>1456666.51</v>
      </c>
      <c r="O3" s="230">
        <f>SUMIF($C$3:$C$32,C3,$N$3:$N$32)</f>
        <v>4799931.59</v>
      </c>
    </row>
    <row r="4" spans="1:15" s="19" customFormat="1" ht="87" customHeight="1" x14ac:dyDescent="0.2">
      <c r="A4" s="42" t="s">
        <v>327</v>
      </c>
      <c r="B4" s="42" t="s">
        <v>352</v>
      </c>
      <c r="C4" s="42" t="s">
        <v>353</v>
      </c>
      <c r="D4" s="173"/>
      <c r="E4" s="228"/>
      <c r="F4" s="42" t="s">
        <v>804</v>
      </c>
      <c r="G4" s="42" t="s">
        <v>38</v>
      </c>
      <c r="H4" s="42" t="s">
        <v>39</v>
      </c>
      <c r="I4" s="42" t="s">
        <v>22</v>
      </c>
      <c r="J4" s="43" t="s">
        <v>356</v>
      </c>
      <c r="K4" s="42" t="s">
        <v>20</v>
      </c>
      <c r="L4" s="42" t="s">
        <v>67</v>
      </c>
      <c r="M4" s="44">
        <v>80</v>
      </c>
      <c r="N4" s="45">
        <v>1119066.8600000001</v>
      </c>
      <c r="O4" s="230"/>
    </row>
    <row r="5" spans="1:15" s="19" customFormat="1" ht="147.75" customHeight="1" x14ac:dyDescent="0.2">
      <c r="A5" s="42" t="s">
        <v>327</v>
      </c>
      <c r="B5" s="42" t="s">
        <v>352</v>
      </c>
      <c r="C5" s="42" t="s">
        <v>353</v>
      </c>
      <c r="D5" s="173"/>
      <c r="E5" s="228"/>
      <c r="F5" s="42" t="s">
        <v>804</v>
      </c>
      <c r="G5" s="42" t="s">
        <v>38</v>
      </c>
      <c r="H5" s="42" t="s">
        <v>39</v>
      </c>
      <c r="I5" s="42" t="s">
        <v>22</v>
      </c>
      <c r="J5" s="43" t="s">
        <v>358</v>
      </c>
      <c r="K5" s="42" t="s">
        <v>20</v>
      </c>
      <c r="L5" s="42" t="s">
        <v>35</v>
      </c>
      <c r="M5" s="44">
        <v>80</v>
      </c>
      <c r="N5" s="45">
        <v>803311.02</v>
      </c>
      <c r="O5" s="230"/>
    </row>
    <row r="6" spans="1:15" s="19" customFormat="1" ht="125.25" customHeight="1" x14ac:dyDescent="0.2">
      <c r="A6" s="42" t="s">
        <v>327</v>
      </c>
      <c r="B6" s="42" t="s">
        <v>352</v>
      </c>
      <c r="C6" s="42" t="s">
        <v>353</v>
      </c>
      <c r="D6" s="173"/>
      <c r="E6" s="228"/>
      <c r="F6" s="42" t="s">
        <v>804</v>
      </c>
      <c r="G6" s="42" t="s">
        <v>38</v>
      </c>
      <c r="H6" s="42" t="s">
        <v>39</v>
      </c>
      <c r="I6" s="42" t="s">
        <v>22</v>
      </c>
      <c r="J6" s="43" t="s">
        <v>359</v>
      </c>
      <c r="K6" s="42" t="s">
        <v>30</v>
      </c>
      <c r="L6" s="42" t="s">
        <v>31</v>
      </c>
      <c r="M6" s="44">
        <v>85</v>
      </c>
      <c r="N6" s="45">
        <v>246483.3</v>
      </c>
      <c r="O6" s="230"/>
    </row>
    <row r="7" spans="1:15" s="19" customFormat="1" ht="267.75" customHeight="1" x14ac:dyDescent="0.2">
      <c r="A7" s="42" t="s">
        <v>327</v>
      </c>
      <c r="B7" s="42" t="s">
        <v>352</v>
      </c>
      <c r="C7" s="42" t="s">
        <v>353</v>
      </c>
      <c r="D7" s="226"/>
      <c r="E7" s="229"/>
      <c r="F7" s="42" t="s">
        <v>804</v>
      </c>
      <c r="G7" s="42" t="s">
        <v>38</v>
      </c>
      <c r="H7" s="42" t="s">
        <v>39</v>
      </c>
      <c r="I7" s="42" t="s">
        <v>22</v>
      </c>
      <c r="J7" s="43" t="s">
        <v>357</v>
      </c>
      <c r="K7" s="42" t="s">
        <v>24</v>
      </c>
      <c r="L7" s="42" t="s">
        <v>25</v>
      </c>
      <c r="M7" s="44">
        <v>85</v>
      </c>
      <c r="N7" s="45">
        <v>1174403.8999999999</v>
      </c>
      <c r="O7" s="230"/>
    </row>
    <row r="8" spans="1:15" s="19" customFormat="1" x14ac:dyDescent="0.2">
      <c r="A8" s="46" t="s">
        <v>327</v>
      </c>
      <c r="B8" s="46" t="s">
        <v>360</v>
      </c>
      <c r="C8" s="46" t="s">
        <v>361</v>
      </c>
      <c r="D8" s="231" t="s">
        <v>362</v>
      </c>
      <c r="E8" s="231" t="str">
        <f>VLOOKUP(B8,Description!$A$2:$B$88,2,FALSE)</f>
        <v>In these last years, phenomena that are the direct consequence of climate change and of policies for the protection of territories, especially the most vulnerable ones, which have not always proved far-sighted and capable of having a positive impact on the issue of risk management, have become increasingly frequent.
Sharing the awareness of the need to address the issue of territories protection and resilience through a better water management and the identification of tools for the prevention of forest fires, the national and regional public Administrations of Italy, Albania and Montenegro, with specific competences on the issue of civil protection, have identified common objectives to be achieved with the SA RESILIENT project.
The main objective of the project is to positively affect regional and national policies on territorial resilience with medium and long-term initiatives through:
- the identification and improvement of tools for the collection, analysis and sharing of data to manage and prevent such phenomena, mainly capitalising the best results of previous projects;
- the improvement and strengthening of capacity building through training activities and exchange of experiences also with Institutions and Authorities of other European countries;
- the strengthening of infrastructures and equipments to allow operators to operate at their best in the field and, consequently, to allow the whole Southern Adriatic area to reach the same levels in terms of promptness and immediacy of the response in case of critical events;
- actions to increase the awareness of the local communities living in the territories involved as a fundamental features in  view to strengthening the link between institutions and territories and thus to concretely implement the identified strategies and trigger a virtuous process of active participation.
The SA RESILIENCE project capitalises on successful experiences such as the TO BE READY  project, but also intends to actively contribute to the priorities of the EUSAIR Strategy (Pillars 3 and 4, specifically) as well as to the main initiatives, including those of governance, active in the Mediterranean in the framework of other cooperation programmes, especially ENI CBC MED and the future NEXT MED.
The greatest strength of the project is the active participation in the partnership of the administrations involved in civil protection in the three Countries.</v>
      </c>
      <c r="F8" s="46" t="s">
        <v>805</v>
      </c>
      <c r="G8" s="46" t="s">
        <v>44</v>
      </c>
      <c r="H8" s="46" t="s">
        <v>45</v>
      </c>
      <c r="I8" s="46" t="s">
        <v>18</v>
      </c>
      <c r="J8" s="46" t="s">
        <v>363</v>
      </c>
      <c r="K8" s="46" t="s">
        <v>24</v>
      </c>
      <c r="L8" s="46" t="s">
        <v>25</v>
      </c>
      <c r="M8" s="48">
        <v>85</v>
      </c>
      <c r="N8" s="49">
        <v>1505589.4</v>
      </c>
      <c r="O8" s="234">
        <f>SUMIF($C$3:$C$32,C8,$N$3:$N$32)</f>
        <v>4793336.8</v>
      </c>
    </row>
    <row r="9" spans="1:15" s="19" customFormat="1" x14ac:dyDescent="0.2">
      <c r="A9" s="46" t="s">
        <v>327</v>
      </c>
      <c r="B9" s="46" t="s">
        <v>360</v>
      </c>
      <c r="C9" s="46" t="s">
        <v>361</v>
      </c>
      <c r="D9" s="232"/>
      <c r="E9" s="232"/>
      <c r="F9" s="46" t="s">
        <v>805</v>
      </c>
      <c r="G9" s="46" t="s">
        <v>44</v>
      </c>
      <c r="H9" s="46" t="s">
        <v>45</v>
      </c>
      <c r="I9" s="46" t="s">
        <v>22</v>
      </c>
      <c r="J9" s="46" t="s">
        <v>364</v>
      </c>
      <c r="K9" s="46" t="s">
        <v>20</v>
      </c>
      <c r="L9" s="46" t="s">
        <v>67</v>
      </c>
      <c r="M9" s="48">
        <v>80</v>
      </c>
      <c r="N9" s="49">
        <v>947640.8</v>
      </c>
      <c r="O9" s="234"/>
    </row>
    <row r="10" spans="1:15" s="19" customFormat="1" x14ac:dyDescent="0.2">
      <c r="A10" s="46" t="s">
        <v>327</v>
      </c>
      <c r="B10" s="46" t="s">
        <v>360</v>
      </c>
      <c r="C10" s="46" t="s">
        <v>361</v>
      </c>
      <c r="D10" s="232"/>
      <c r="E10" s="232"/>
      <c r="F10" s="46" t="s">
        <v>805</v>
      </c>
      <c r="G10" s="46" t="s">
        <v>44</v>
      </c>
      <c r="H10" s="46" t="s">
        <v>45</v>
      </c>
      <c r="I10" s="46" t="s">
        <v>22</v>
      </c>
      <c r="J10" s="46" t="s">
        <v>366</v>
      </c>
      <c r="K10" s="46" t="s">
        <v>20</v>
      </c>
      <c r="L10" s="46" t="s">
        <v>35</v>
      </c>
      <c r="M10" s="48">
        <v>80</v>
      </c>
      <c r="N10" s="49">
        <v>766886.32</v>
      </c>
      <c r="O10" s="234"/>
    </row>
    <row r="11" spans="1:15" s="19" customFormat="1" x14ac:dyDescent="0.2">
      <c r="A11" s="46" t="s">
        <v>327</v>
      </c>
      <c r="B11" s="46" t="s">
        <v>360</v>
      </c>
      <c r="C11" s="46" t="s">
        <v>361</v>
      </c>
      <c r="D11" s="232"/>
      <c r="E11" s="232"/>
      <c r="F11" s="46" t="s">
        <v>805</v>
      </c>
      <c r="G11" s="46" t="s">
        <v>44</v>
      </c>
      <c r="H11" s="46" t="s">
        <v>45</v>
      </c>
      <c r="I11" s="46" t="s">
        <v>22</v>
      </c>
      <c r="J11" s="46" t="s">
        <v>367</v>
      </c>
      <c r="K11" s="46" t="s">
        <v>30</v>
      </c>
      <c r="L11" s="46" t="s">
        <v>31</v>
      </c>
      <c r="M11" s="48">
        <v>85</v>
      </c>
      <c r="N11" s="49">
        <v>761531.1</v>
      </c>
      <c r="O11" s="234"/>
    </row>
    <row r="12" spans="1:15" s="19" customFormat="1" x14ac:dyDescent="0.2">
      <c r="A12" s="46" t="s">
        <v>327</v>
      </c>
      <c r="B12" s="46" t="s">
        <v>360</v>
      </c>
      <c r="C12" s="46" t="s">
        <v>361</v>
      </c>
      <c r="D12" s="232"/>
      <c r="E12" s="232"/>
      <c r="F12" s="46" t="s">
        <v>805</v>
      </c>
      <c r="G12" s="46" t="s">
        <v>44</v>
      </c>
      <c r="H12" s="46" t="s">
        <v>45</v>
      </c>
      <c r="I12" s="46" t="s">
        <v>22</v>
      </c>
      <c r="J12" s="46" t="s">
        <v>368</v>
      </c>
      <c r="K12" s="46" t="s">
        <v>30</v>
      </c>
      <c r="L12" s="46" t="s">
        <v>31</v>
      </c>
      <c r="M12" s="48">
        <v>85</v>
      </c>
      <c r="N12" s="49">
        <v>437081.1</v>
      </c>
      <c r="O12" s="234"/>
    </row>
    <row r="13" spans="1:15" s="19" customFormat="1" x14ac:dyDescent="0.2">
      <c r="A13" s="46" t="s">
        <v>327</v>
      </c>
      <c r="B13" s="46" t="s">
        <v>360</v>
      </c>
      <c r="C13" s="46" t="s">
        <v>361</v>
      </c>
      <c r="D13" s="233"/>
      <c r="E13" s="233"/>
      <c r="F13" s="46" t="s">
        <v>805</v>
      </c>
      <c r="G13" s="46" t="s">
        <v>44</v>
      </c>
      <c r="H13" s="46" t="s">
        <v>45</v>
      </c>
      <c r="I13" s="46" t="s">
        <v>22</v>
      </c>
      <c r="J13" s="46" t="s">
        <v>365</v>
      </c>
      <c r="K13" s="46" t="s">
        <v>20</v>
      </c>
      <c r="L13" s="46" t="s">
        <v>67</v>
      </c>
      <c r="M13" s="48">
        <v>80</v>
      </c>
      <c r="N13" s="49">
        <v>374608.08</v>
      </c>
      <c r="O13" s="234"/>
    </row>
    <row r="14" spans="1:15" s="19" customFormat="1" x14ac:dyDescent="0.2">
      <c r="A14" s="50" t="s">
        <v>327</v>
      </c>
      <c r="B14" s="50" t="s">
        <v>343</v>
      </c>
      <c r="C14" s="50" t="s">
        <v>344</v>
      </c>
      <c r="D14" s="222" t="s">
        <v>345</v>
      </c>
      <c r="E14" s="222" t="str">
        <f>VLOOKUP(B14,Description!$A$2:$B$88,2,FALSE)</f>
        <v>Project Objective: To improve European interconnection while developing green and sustainable mobility within the South Adriatic area of the Trans-European Transport Network (TEN-T).
Here's an analysis of the Work Plan (WP1, WP2, and WP3), and their logical interconnection to the achievement of the objectives set for the program and project. 
1. WP1: STRATEGIC INTERREG FRAMEWORK CAPITALISATION AND UPGRADING The activities in WP1 focuses on developing and aligning the strategic policy framework of the targeted territory with the EU's Sustainable, Green, and Smart Mobility Strategies. By conducting assessments, analysing the existing TEN-T networks, and studying Corridor VIII, the project gains a comprehensive understanding of the current state of multimodal mobility. The feasibility study for the road-level extension of TEN-T and the development of guidelines and recommendation documents contribute to improving access to TEN-T and cross-border mobility. Additionally, upgrading the infrastructure and security at the Port of Bar enhances regional connectivity and supports sustainable and intelligent mobility. The communication objectives in WP1 help promote the project and raise awareness among various target audiences.
2. WP2: CAPACITY BUILDING – REGIONAL CONNECTIVITY COORDINATION WP2 aims to increase critical knowledge on the Connectivity Agenda and promote greening businesses and services within the ports involved. The workshop sessions on the port's green transition, knowledge sharing, and regional management and coordination of the TEN-T contribute to building the capacity of institutional stakeholders. By focusing on topics such as energy efficiency, mobility plans, and emission reduction, the project empowers stakeholders with the knowledge and practices necessary for sustainable and intelligent mobility. The study visits an EU port further enhance the understanding of replicable practices. The coordination training session supports the revaluation of Corridor VIII and the development of innovative recommendations, aligning with the overall objective of improving European interconnection.
3. WP3: REGIONAL TRANSPORT CONNECTIVITY UPGRADE WP3 addresses the objective of upgrading regional transport infrastructure and services. The feasibility studies for railway and road upgrades provide insights into the current state of connectivity and propose solutions for improvement, supporting the goal of developing green and sustainable mobility within the South Adriatic area of the TEN-T. The pilot project on smart mobility solutions showcases innovative technologies and strategies to enhance transportation efficiency and sustainability. The capacity-building and training activities equip stakeholders with the necessary knowledge and skills to promote and implement sustainable transport practices. By promoting sustainable and efficient regional transport services through communication objectives, the project aims to raise awareness, disseminate knowledge, and encourage stakeholders to adopt sustainable transport measures.
Overall, the activities in the Work Plan are designed to address different aspects of the program and project objectives. WP1 focuses on strategic framework development and upgrading, WP2 focuses on capacity building and knowledge sharing for regional connectivity coordination, and WP3 plays a crucial role in upgrading regional transport connectivity, promoting sustainability, and enhancing the efficiency of transportation services. 
Overall Impact: The project and its work packages collectively aim to improve European interconnection within the South Adriatic area of the TEN-T while promoting sustainable, green, and intelligent mobility. The impacts of the project and the outputs from each work package can be summarized as follows:
Improved Strategic Policy Framework: The outputs of WP1, such as the aligned strategic policy framework, analysis reports, and recommendation documents, contribute to the development of a more cohesive and effective policy framework. The impact is a strengthened strategic approach to the targeted territory's sustainable, green, and smart mobility strategies.
Enhanced Regional Connectivity Coordination: The outputs from WP2, including capacity building actions, knowledge sharing, and regional management and coordination training, lead to improved coordination among institutional stakeholders. The impact is an increased understanding and implementation of sustainable practices within the ports, resulting in reduced environmental impact and improved efficiency in regional connectivity.
Upgraded Regional Transport Infrastructure: The outputs of WP3, such as feasibility study reports, pilot project results, and capacity-building activities, contribute to the upgrading of regional transport infrastructure and services. The impact is improved transport connectivity, enhanced sustainability, and increased efficiency of transportation services in the targeted territories.</v>
      </c>
      <c r="F14" s="50" t="s">
        <v>802</v>
      </c>
      <c r="G14" s="50" t="s">
        <v>54</v>
      </c>
      <c r="H14" s="50" t="s">
        <v>55</v>
      </c>
      <c r="I14" s="50" t="s">
        <v>18</v>
      </c>
      <c r="J14" s="50" t="s">
        <v>331</v>
      </c>
      <c r="K14" s="50" t="s">
        <v>20</v>
      </c>
      <c r="L14" s="50" t="s">
        <v>67</v>
      </c>
      <c r="M14" s="52">
        <v>80</v>
      </c>
      <c r="N14" s="53">
        <v>1964377.44</v>
      </c>
      <c r="O14" s="224">
        <f>SUMIF($C$3:$C$32,C14,$N$3:$N$32)</f>
        <v>5999999.8500000006</v>
      </c>
    </row>
    <row r="15" spans="1:15" s="19" customFormat="1" x14ac:dyDescent="0.2">
      <c r="A15" s="50" t="s">
        <v>327</v>
      </c>
      <c r="B15" s="50" t="s">
        <v>343</v>
      </c>
      <c r="C15" s="50" t="s">
        <v>344</v>
      </c>
      <c r="D15" s="179"/>
      <c r="E15" s="179"/>
      <c r="F15" s="50" t="s">
        <v>802</v>
      </c>
      <c r="G15" s="50" t="s">
        <v>54</v>
      </c>
      <c r="H15" s="50" t="s">
        <v>55</v>
      </c>
      <c r="I15" s="50" t="s">
        <v>22</v>
      </c>
      <c r="J15" s="50" t="s">
        <v>346</v>
      </c>
      <c r="K15" s="50" t="s">
        <v>20</v>
      </c>
      <c r="L15" s="50" t="s">
        <v>67</v>
      </c>
      <c r="M15" s="52">
        <v>80</v>
      </c>
      <c r="N15" s="53">
        <v>836839.9</v>
      </c>
      <c r="O15" s="224"/>
    </row>
    <row r="16" spans="1:15" s="19" customFormat="1" x14ac:dyDescent="0.2">
      <c r="A16" s="50" t="s">
        <v>327</v>
      </c>
      <c r="B16" s="50" t="s">
        <v>343</v>
      </c>
      <c r="C16" s="50" t="s">
        <v>344</v>
      </c>
      <c r="D16" s="179"/>
      <c r="E16" s="179"/>
      <c r="F16" s="50" t="s">
        <v>802</v>
      </c>
      <c r="G16" s="50" t="s">
        <v>54</v>
      </c>
      <c r="H16" s="50" t="s">
        <v>55</v>
      </c>
      <c r="I16" s="50" t="s">
        <v>22</v>
      </c>
      <c r="J16" s="50" t="s">
        <v>279</v>
      </c>
      <c r="K16" s="50" t="s">
        <v>20</v>
      </c>
      <c r="L16" s="50" t="s">
        <v>35</v>
      </c>
      <c r="M16" s="52">
        <v>80</v>
      </c>
      <c r="N16" s="53">
        <v>150047.1</v>
      </c>
      <c r="O16" s="224"/>
    </row>
    <row r="17" spans="1:15" s="19" customFormat="1" x14ac:dyDescent="0.2">
      <c r="A17" s="50" t="s">
        <v>327</v>
      </c>
      <c r="B17" s="50" t="s">
        <v>343</v>
      </c>
      <c r="C17" s="50" t="s">
        <v>344</v>
      </c>
      <c r="D17" s="179"/>
      <c r="E17" s="179"/>
      <c r="F17" s="50" t="s">
        <v>802</v>
      </c>
      <c r="G17" s="50" t="s">
        <v>54</v>
      </c>
      <c r="H17" s="50" t="s">
        <v>55</v>
      </c>
      <c r="I17" s="50" t="s">
        <v>22</v>
      </c>
      <c r="J17" s="50" t="s">
        <v>348</v>
      </c>
      <c r="K17" s="50" t="s">
        <v>24</v>
      </c>
      <c r="L17" s="50" t="s">
        <v>25</v>
      </c>
      <c r="M17" s="52">
        <v>85</v>
      </c>
      <c r="N17" s="53">
        <v>266175</v>
      </c>
      <c r="O17" s="224"/>
    </row>
    <row r="18" spans="1:15" s="19" customFormat="1" x14ac:dyDescent="0.2">
      <c r="A18" s="50" t="s">
        <v>327</v>
      </c>
      <c r="B18" s="50" t="s">
        <v>343</v>
      </c>
      <c r="C18" s="50" t="s">
        <v>344</v>
      </c>
      <c r="D18" s="179"/>
      <c r="E18" s="179"/>
      <c r="F18" s="50" t="s">
        <v>802</v>
      </c>
      <c r="G18" s="50" t="s">
        <v>54</v>
      </c>
      <c r="H18" s="50" t="s">
        <v>55</v>
      </c>
      <c r="I18" s="50" t="s">
        <v>22</v>
      </c>
      <c r="J18" s="50" t="s">
        <v>349</v>
      </c>
      <c r="K18" s="50" t="s">
        <v>24</v>
      </c>
      <c r="L18" s="50" t="s">
        <v>86</v>
      </c>
      <c r="M18" s="52">
        <v>85</v>
      </c>
      <c r="N18" s="53">
        <v>699544.98</v>
      </c>
      <c r="O18" s="224"/>
    </row>
    <row r="19" spans="1:15" s="19" customFormat="1" x14ac:dyDescent="0.2">
      <c r="A19" s="50" t="s">
        <v>327</v>
      </c>
      <c r="B19" s="50" t="s">
        <v>343</v>
      </c>
      <c r="C19" s="50" t="s">
        <v>344</v>
      </c>
      <c r="D19" s="179"/>
      <c r="E19" s="179"/>
      <c r="F19" s="50" t="s">
        <v>802</v>
      </c>
      <c r="G19" s="50" t="s">
        <v>54</v>
      </c>
      <c r="H19" s="50" t="s">
        <v>55</v>
      </c>
      <c r="I19" s="50" t="s">
        <v>22</v>
      </c>
      <c r="J19" s="50" t="s">
        <v>350</v>
      </c>
      <c r="K19" s="50" t="s">
        <v>30</v>
      </c>
      <c r="L19" s="50" t="s">
        <v>31</v>
      </c>
      <c r="M19" s="52">
        <v>85</v>
      </c>
      <c r="N19" s="53">
        <v>333585</v>
      </c>
      <c r="O19" s="224"/>
    </row>
    <row r="20" spans="1:15" s="19" customFormat="1" x14ac:dyDescent="0.2">
      <c r="A20" s="50" t="s">
        <v>327</v>
      </c>
      <c r="B20" s="50" t="s">
        <v>343</v>
      </c>
      <c r="C20" s="50" t="s">
        <v>344</v>
      </c>
      <c r="D20" s="179"/>
      <c r="E20" s="179"/>
      <c r="F20" s="50" t="s">
        <v>802</v>
      </c>
      <c r="G20" s="50" t="s">
        <v>54</v>
      </c>
      <c r="H20" s="50" t="s">
        <v>55</v>
      </c>
      <c r="I20" s="50" t="s">
        <v>22</v>
      </c>
      <c r="J20" s="50" t="s">
        <v>351</v>
      </c>
      <c r="K20" s="50" t="s">
        <v>30</v>
      </c>
      <c r="L20" s="50" t="s">
        <v>31</v>
      </c>
      <c r="M20" s="52">
        <v>85</v>
      </c>
      <c r="N20" s="53">
        <v>988084.98</v>
      </c>
      <c r="O20" s="224"/>
    </row>
    <row r="21" spans="1:15" s="19" customFormat="1" x14ac:dyDescent="0.2">
      <c r="A21" s="50" t="s">
        <v>327</v>
      </c>
      <c r="B21" s="50" t="s">
        <v>343</v>
      </c>
      <c r="C21" s="50" t="s">
        <v>344</v>
      </c>
      <c r="D21" s="223"/>
      <c r="E21" s="223"/>
      <c r="F21" s="50" t="s">
        <v>802</v>
      </c>
      <c r="G21" s="50" t="s">
        <v>54</v>
      </c>
      <c r="H21" s="50" t="s">
        <v>55</v>
      </c>
      <c r="I21" s="50" t="s">
        <v>22</v>
      </c>
      <c r="J21" s="50" t="s">
        <v>347</v>
      </c>
      <c r="K21" s="50" t="s">
        <v>20</v>
      </c>
      <c r="L21" s="50" t="s">
        <v>67</v>
      </c>
      <c r="M21" s="52">
        <v>85</v>
      </c>
      <c r="N21" s="53">
        <v>761345.45</v>
      </c>
      <c r="O21" s="224"/>
    </row>
    <row r="22" spans="1:15" s="19" customFormat="1" ht="32" x14ac:dyDescent="0.2">
      <c r="A22" s="54" t="s">
        <v>327</v>
      </c>
      <c r="B22" s="54" t="s">
        <v>335</v>
      </c>
      <c r="C22" s="54" t="s">
        <v>336</v>
      </c>
      <c r="D22" s="241" t="s">
        <v>337</v>
      </c>
      <c r="E22" s="241" t="str">
        <f>VLOOKUP(B22,Description!$A$2:$B$88,2,FALSE)</f>
        <v>Competitiveness and innovation potential of regions depend on a skilled labour force. South Adriatic regions are mostly affected by outmigration and negative consequences of demographic change and suffer from an unfavourable phenomenon: a significant share of people is inactive, even if the regions suffer a shortage of skilled workers. This phenomenon is particularly significant if considered within the blue economy sectors, that are facing an increasing socio-economic importance in the South Adriatic regions. In fact, although blue economy still remains a relatively new concept in the Programme area, it has to be said that there is an increasing attention towards the development of blue emerging sectors (such a blue tourism, blue digitalisation, blue-bio-technologies, etc.), as a key driver to the whole socio-economic and inclusive growth of the South Adriatic regions, not only for the coastal areas but also for the entire inland regions.
In this scenario, the SA SKILLS project aims at improving the availability of qualified competencies and skills in the labour market, as leverage to strengthen the development of key economic sectors of the South Adriatic, with specific reference to blue economy. To this purpose, and thanks to a cross border approach, the project undertakes specific actions to face the main challenges of shortage, under-qualification, mismatch of job skills in emerging blue economy sectors of blue-biotechnologies and blue tourism. In particular, the project will: 1. establish a permanent dialogue among all the stakeholders of the education, training and professions systems, enabling the definition of a common cross-border language, an harmonised qualification system and common priorities for job skills development and improvement; 2. set up new education curricula and training paths able to introduce new and advanced professionals in the market labour, filling the gap of unavailable skills; 3. improve cooperation between education and industry/business at several level to reduce skills gaps between already existing educational offer and labour market needs; 4. improve the attractiveness of career opportunities. 
The project also provides for the setting up of tools to improve and empower the industry/business in terms of managing human capital and promoting wellbeing processes of workers linked to the valorisation of internal competences (up-skilling of human capital) and/or promoting successful relocation (reskilling of human capital). Among those tools, the Blue Economy Training Center, the Blue Growth Cluster and the Blue Economy Ditigital Platfom are oriented to offer a wide range and cutting-the edge training opportunities to industry and to stimulate a cross-border circulation of skills and competences under an harmonised qualification system. 
On a long-term vision, the project factually contributes to harmonisation of the institutional framework in the South Adriatic area for the education, training and professionals systems and stimulates an improvement of the advanced blue skills availability in the labour market, ensuring the economic and inclusive growth of key economic sectors of the South Adriatic area.</v>
      </c>
      <c r="F22" s="54" t="s">
        <v>803</v>
      </c>
      <c r="G22" s="54" t="s">
        <v>36</v>
      </c>
      <c r="H22" s="54" t="s">
        <v>37</v>
      </c>
      <c r="I22" s="54" t="s">
        <v>18</v>
      </c>
      <c r="J22" s="55" t="s">
        <v>338</v>
      </c>
      <c r="K22" s="54" t="s">
        <v>30</v>
      </c>
      <c r="L22" s="54" t="s">
        <v>31</v>
      </c>
      <c r="M22" s="56">
        <v>85</v>
      </c>
      <c r="N22" s="57">
        <v>1524839.12</v>
      </c>
      <c r="O22" s="244">
        <f>SUMIF($C$3:$C$32,C22,$N$3:$N$32)</f>
        <v>4799677.09</v>
      </c>
    </row>
    <row r="23" spans="1:15" s="19" customFormat="1" ht="48" x14ac:dyDescent="0.2">
      <c r="A23" s="54" t="s">
        <v>327</v>
      </c>
      <c r="B23" s="54" t="s">
        <v>335</v>
      </c>
      <c r="C23" s="54" t="s">
        <v>336</v>
      </c>
      <c r="D23" s="242"/>
      <c r="E23" s="242"/>
      <c r="F23" s="54" t="s">
        <v>803</v>
      </c>
      <c r="G23" s="54" t="s">
        <v>36</v>
      </c>
      <c r="H23" s="54" t="s">
        <v>37</v>
      </c>
      <c r="I23" s="54" t="s">
        <v>22</v>
      </c>
      <c r="J23" s="55" t="s">
        <v>339</v>
      </c>
      <c r="K23" s="54" t="s">
        <v>20</v>
      </c>
      <c r="L23" s="54" t="s">
        <v>67</v>
      </c>
      <c r="M23" s="56">
        <v>80</v>
      </c>
      <c r="N23" s="57">
        <v>1183884.3999999999</v>
      </c>
      <c r="O23" s="244"/>
    </row>
    <row r="24" spans="1:15" s="19" customFormat="1" ht="48" x14ac:dyDescent="0.2">
      <c r="A24" s="54" t="s">
        <v>327</v>
      </c>
      <c r="B24" s="54" t="s">
        <v>335</v>
      </c>
      <c r="C24" s="54" t="s">
        <v>336</v>
      </c>
      <c r="D24" s="242"/>
      <c r="E24" s="242"/>
      <c r="F24" s="54" t="s">
        <v>803</v>
      </c>
      <c r="G24" s="54" t="s">
        <v>36</v>
      </c>
      <c r="H24" s="54" t="s">
        <v>37</v>
      </c>
      <c r="I24" s="54" t="s">
        <v>22</v>
      </c>
      <c r="J24" s="55" t="s">
        <v>340</v>
      </c>
      <c r="K24" s="54" t="s">
        <v>20</v>
      </c>
      <c r="L24" s="54" t="s">
        <v>35</v>
      </c>
      <c r="M24" s="56">
        <v>80</v>
      </c>
      <c r="N24" s="57">
        <v>734308.37</v>
      </c>
      <c r="O24" s="244"/>
    </row>
    <row r="25" spans="1:15" s="19" customFormat="1" ht="48" x14ac:dyDescent="0.2">
      <c r="A25" s="54" t="s">
        <v>327</v>
      </c>
      <c r="B25" s="54" t="s">
        <v>335</v>
      </c>
      <c r="C25" s="54" t="s">
        <v>336</v>
      </c>
      <c r="D25" s="242"/>
      <c r="E25" s="242"/>
      <c r="F25" s="54" t="s">
        <v>803</v>
      </c>
      <c r="G25" s="54" t="s">
        <v>36</v>
      </c>
      <c r="H25" s="54" t="s">
        <v>37</v>
      </c>
      <c r="I25" s="54" t="s">
        <v>22</v>
      </c>
      <c r="J25" s="55" t="s">
        <v>341</v>
      </c>
      <c r="K25" s="54" t="s">
        <v>24</v>
      </c>
      <c r="L25" s="54" t="s">
        <v>25</v>
      </c>
      <c r="M25" s="56">
        <v>85</v>
      </c>
      <c r="N25" s="57">
        <v>750036.8</v>
      </c>
      <c r="O25" s="244"/>
    </row>
    <row r="26" spans="1:15" s="19" customFormat="1" ht="32" x14ac:dyDescent="0.2">
      <c r="A26" s="54" t="s">
        <v>327</v>
      </c>
      <c r="B26" s="54" t="s">
        <v>335</v>
      </c>
      <c r="C26" s="54" t="s">
        <v>336</v>
      </c>
      <c r="D26" s="242"/>
      <c r="E26" s="242"/>
      <c r="F26" s="54" t="s">
        <v>803</v>
      </c>
      <c r="G26" s="54" t="s">
        <v>36</v>
      </c>
      <c r="H26" s="54" t="s">
        <v>37</v>
      </c>
      <c r="I26" s="54" t="s">
        <v>22</v>
      </c>
      <c r="J26" s="55" t="s">
        <v>312</v>
      </c>
      <c r="K26" s="54" t="s">
        <v>30</v>
      </c>
      <c r="L26" s="54" t="s">
        <v>31</v>
      </c>
      <c r="M26" s="56">
        <v>85</v>
      </c>
      <c r="N26" s="57">
        <v>335829.6</v>
      </c>
      <c r="O26" s="244"/>
    </row>
    <row r="27" spans="1:15" s="19" customFormat="1" ht="32" x14ac:dyDescent="0.2">
      <c r="A27" s="54" t="s">
        <v>327</v>
      </c>
      <c r="B27" s="54" t="s">
        <v>335</v>
      </c>
      <c r="C27" s="54" t="s">
        <v>336</v>
      </c>
      <c r="D27" s="243"/>
      <c r="E27" s="243"/>
      <c r="F27" s="54" t="s">
        <v>803</v>
      </c>
      <c r="G27" s="54" t="s">
        <v>36</v>
      </c>
      <c r="H27" s="54" t="s">
        <v>37</v>
      </c>
      <c r="I27" s="54" t="s">
        <v>22</v>
      </c>
      <c r="J27" s="55" t="s">
        <v>342</v>
      </c>
      <c r="K27" s="54" t="s">
        <v>24</v>
      </c>
      <c r="L27" s="54" t="s">
        <v>25</v>
      </c>
      <c r="M27" s="56">
        <v>85</v>
      </c>
      <c r="N27" s="57">
        <v>270778.8</v>
      </c>
      <c r="O27" s="244"/>
    </row>
    <row r="28" spans="1:15" s="19" customFormat="1" ht="100.5" customHeight="1" x14ac:dyDescent="0.2">
      <c r="A28" s="58" t="s">
        <v>327</v>
      </c>
      <c r="B28" s="58" t="s">
        <v>328</v>
      </c>
      <c r="C28" s="58" t="s">
        <v>329</v>
      </c>
      <c r="D28" s="235" t="s">
        <v>330</v>
      </c>
      <c r="E28" s="237" t="str">
        <f>VLOOKUP(B28,Description!$A$2:$B$88,2,FALSE)</f>
        <v>The strategic project on Good Governance aims at enhancing efficiency of the public administrations partners in responding to citizens and territorial needs. The project intends to develop a set of interventions improving: a) the efficiency and the quality of public services provided through simplification procedures and digitisation strategies/tools, b) the skills and capacity of public administrations in managing both digitalisation processes/tools and EU Cohesion policy mechanisms, especially in terms of programming/management of different funds for a better impact on territories. Two specific objectives are envisaged: 1) the creation of the necessary conditions so as to accompany and support public institutions in a process of empowerment and improvement of the efficiency of the services provided; 2)the empowerment/enhancement of the public administration’s human capital, through the acquisition of digital skills as well as higher knowledge on EU Cohesion policy, programming/ management of funds. The first specific objective will be achieved through the definition of a strategic framework as well as specific operational plans for the enhancement of digital skills; the implementation of pilot actions for the implementation of specific IT Tools, responding to territorial needs; the creation of a Multifunctional Hub, providing the necessary support in terms of knowledge transfer on the issues addressed by the project, both through a networking platform and a cross-border task force providing tailored expertise. The second specific objective will be attained through capacity building activities in order to improve skills of public institution staff, focusing both on digital competences as well as on EU Cohesion policy, programming/managing ESI funds, both in a perspective of empowerment and facilitation in simplification processes, participation to projects as well as the enhancement of the pre-adhesion process (acquis communautaire) for Albania and Montenegro.</v>
      </c>
      <c r="F28" s="58" t="s">
        <v>801</v>
      </c>
      <c r="G28" s="58" t="s">
        <v>16</v>
      </c>
      <c r="H28" s="58" t="s">
        <v>17</v>
      </c>
      <c r="I28" s="58" t="s">
        <v>18</v>
      </c>
      <c r="J28" s="59" t="s">
        <v>331</v>
      </c>
      <c r="K28" s="58" t="s">
        <v>20</v>
      </c>
      <c r="L28" s="58" t="s">
        <v>67</v>
      </c>
      <c r="M28" s="60">
        <v>80</v>
      </c>
      <c r="N28" s="61">
        <v>1582395.96</v>
      </c>
      <c r="O28" s="240">
        <f>SUMIF($C$3:$C$32,C28,$N$3:$N$32)</f>
        <v>4498540.92</v>
      </c>
    </row>
    <row r="29" spans="1:15" s="19" customFormat="1" ht="33.75" customHeight="1" x14ac:dyDescent="0.2">
      <c r="A29" s="58" t="s">
        <v>327</v>
      </c>
      <c r="B29" s="58" t="s">
        <v>328</v>
      </c>
      <c r="C29" s="58" t="s">
        <v>329</v>
      </c>
      <c r="D29" s="199"/>
      <c r="E29" s="238"/>
      <c r="F29" s="58" t="s">
        <v>801</v>
      </c>
      <c r="G29" s="58" t="s">
        <v>16</v>
      </c>
      <c r="H29" s="58" t="s">
        <v>17</v>
      </c>
      <c r="I29" s="58" t="s">
        <v>22</v>
      </c>
      <c r="J29" s="59" t="s">
        <v>279</v>
      </c>
      <c r="K29" s="58" t="s">
        <v>20</v>
      </c>
      <c r="L29" s="58" t="s">
        <v>35</v>
      </c>
      <c r="M29" s="60">
        <v>80</v>
      </c>
      <c r="N29" s="61">
        <v>952071.02</v>
      </c>
      <c r="O29" s="240"/>
    </row>
    <row r="30" spans="1:15" s="19" customFormat="1" ht="45.75" customHeight="1" x14ac:dyDescent="0.2">
      <c r="A30" s="58" t="s">
        <v>327</v>
      </c>
      <c r="B30" s="58" t="s">
        <v>328</v>
      </c>
      <c r="C30" s="58" t="s">
        <v>329</v>
      </c>
      <c r="D30" s="199"/>
      <c r="E30" s="238"/>
      <c r="F30" s="58" t="s">
        <v>801</v>
      </c>
      <c r="G30" s="58" t="s">
        <v>16</v>
      </c>
      <c r="H30" s="58" t="s">
        <v>17</v>
      </c>
      <c r="I30" s="58" t="s">
        <v>22</v>
      </c>
      <c r="J30" s="59" t="s">
        <v>332</v>
      </c>
      <c r="K30" s="58" t="s">
        <v>24</v>
      </c>
      <c r="L30" s="58" t="s">
        <v>25</v>
      </c>
      <c r="M30" s="60">
        <v>85</v>
      </c>
      <c r="N30" s="61">
        <v>962065.97</v>
      </c>
      <c r="O30" s="240"/>
    </row>
    <row r="31" spans="1:15" s="19" customFormat="1" ht="53.25" customHeight="1" x14ac:dyDescent="0.2">
      <c r="A31" s="58" t="s">
        <v>327</v>
      </c>
      <c r="B31" s="58" t="s">
        <v>328</v>
      </c>
      <c r="C31" s="58" t="s">
        <v>329</v>
      </c>
      <c r="D31" s="199"/>
      <c r="E31" s="238"/>
      <c r="F31" s="58" t="s">
        <v>801</v>
      </c>
      <c r="G31" s="58" t="s">
        <v>16</v>
      </c>
      <c r="H31" s="58" t="s">
        <v>17</v>
      </c>
      <c r="I31" s="58" t="s">
        <v>22</v>
      </c>
      <c r="J31" s="59" t="s">
        <v>333</v>
      </c>
      <c r="K31" s="58" t="s">
        <v>30</v>
      </c>
      <c r="L31" s="58" t="s">
        <v>31</v>
      </c>
      <c r="M31" s="60">
        <v>85</v>
      </c>
      <c r="N31" s="61">
        <v>721531.97</v>
      </c>
      <c r="O31" s="240"/>
    </row>
    <row r="32" spans="1:15" s="19" customFormat="1" ht="60.75" customHeight="1" x14ac:dyDescent="0.2">
      <c r="A32" s="58" t="s">
        <v>327</v>
      </c>
      <c r="B32" s="58" t="s">
        <v>328</v>
      </c>
      <c r="C32" s="58" t="s">
        <v>329</v>
      </c>
      <c r="D32" s="236"/>
      <c r="E32" s="239"/>
      <c r="F32" s="58" t="s">
        <v>801</v>
      </c>
      <c r="G32" s="58" t="s">
        <v>16</v>
      </c>
      <c r="H32" s="58" t="s">
        <v>17</v>
      </c>
      <c r="I32" s="58" t="s">
        <v>22</v>
      </c>
      <c r="J32" s="59" t="s">
        <v>334</v>
      </c>
      <c r="K32" s="58" t="s">
        <v>30</v>
      </c>
      <c r="L32" s="58" t="s">
        <v>31</v>
      </c>
      <c r="M32" s="60">
        <v>85</v>
      </c>
      <c r="N32" s="61">
        <v>280476</v>
      </c>
      <c r="O32" s="240"/>
    </row>
    <row r="33" spans="1:15" x14ac:dyDescent="0.2">
      <c r="N33" s="22">
        <f>SUM(N3:N32)</f>
        <v>24891486.25</v>
      </c>
      <c r="O33" s="22">
        <f>SUM(O3:O32)</f>
        <v>24891486.25</v>
      </c>
    </row>
    <row r="35" spans="1:15" s="19" customFormat="1" x14ac:dyDescent="0.2">
      <c r="A35" s="18" t="s">
        <v>794</v>
      </c>
      <c r="B35" s="18">
        <f>COUNTIF($I$3:$I$32,"*Lead*")</f>
        <v>5</v>
      </c>
      <c r="C35" s="16">
        <f>B35/$B$35</f>
        <v>1</v>
      </c>
    </row>
    <row r="36" spans="1:15" s="19" customFormat="1" x14ac:dyDescent="0.2">
      <c r="A36" s="18" t="s">
        <v>795</v>
      </c>
      <c r="B36" s="18">
        <f>COUNTIFS($I$3:$I$32,"*Lead*",$F$3:$F$32,"*PA 1*")</f>
        <v>1</v>
      </c>
      <c r="C36" s="16">
        <f>B36/$B$35</f>
        <v>0.2</v>
      </c>
    </row>
    <row r="37" spans="1:15" s="19" customFormat="1" x14ac:dyDescent="0.2">
      <c r="A37" s="18" t="s">
        <v>796</v>
      </c>
      <c r="B37" s="18">
        <f>COUNTIFS($I$3:$I$32,"*Lead*",$F$3:$F$32,"*PA 2*")</f>
        <v>1</v>
      </c>
      <c r="C37" s="16">
        <f t="shared" ref="C37:C40" si="0">B37/$B$35</f>
        <v>0.2</v>
      </c>
    </row>
    <row r="38" spans="1:15" s="19" customFormat="1" x14ac:dyDescent="0.2">
      <c r="A38" s="18" t="s">
        <v>797</v>
      </c>
      <c r="B38" s="18">
        <f>COUNTIFS($I$3:$I$32,"*Lead*",$F$3:$F$32,"*PA 3*")</f>
        <v>1</v>
      </c>
      <c r="C38" s="16">
        <f t="shared" si="0"/>
        <v>0.2</v>
      </c>
    </row>
    <row r="39" spans="1:15" s="19" customFormat="1" x14ac:dyDescent="0.2">
      <c r="A39" s="18" t="s">
        <v>798</v>
      </c>
      <c r="B39" s="18">
        <f>COUNTIFS($I$3:$I$32,"*Lead*",$F$3:$F$32,"*PA 4*")</f>
        <v>1</v>
      </c>
      <c r="C39" s="16">
        <f t="shared" si="0"/>
        <v>0.2</v>
      </c>
    </row>
    <row r="40" spans="1:15" s="19" customFormat="1" x14ac:dyDescent="0.2">
      <c r="A40" s="18" t="s">
        <v>799</v>
      </c>
      <c r="B40" s="18">
        <f>COUNTIFS($I$3:$I$32,"*Lead*",$F$3:$F$32,"*PA 5*")</f>
        <v>1</v>
      </c>
      <c r="C40" s="16">
        <f t="shared" si="0"/>
        <v>0.2</v>
      </c>
    </row>
    <row r="41" spans="1:15" s="19" customFormat="1" x14ac:dyDescent="0.2"/>
    <row r="42" spans="1:15" s="19" customFormat="1" x14ac:dyDescent="0.2">
      <c r="A42" s="34" t="s">
        <v>806</v>
      </c>
      <c r="B42" s="20">
        <f>SUM($N$3:$N$32)</f>
        <v>24891486.25</v>
      </c>
      <c r="C42" s="17">
        <f>B42/$B$42</f>
        <v>1</v>
      </c>
    </row>
    <row r="43" spans="1:15" s="19" customFormat="1" x14ac:dyDescent="0.2">
      <c r="A43" s="34" t="s">
        <v>807</v>
      </c>
      <c r="B43" s="20">
        <f>SUMIF($F$3:$F$32, "PA 1",$N$3:$N$32)</f>
        <v>4799931.59</v>
      </c>
      <c r="C43" s="17">
        <f t="shared" ref="C43:C47" si="1">B43/$B$42</f>
        <v>0.19283427039235151</v>
      </c>
    </row>
    <row r="44" spans="1:15" s="19" customFormat="1" x14ac:dyDescent="0.2">
      <c r="A44" s="34" t="s">
        <v>808</v>
      </c>
      <c r="B44" s="20">
        <f>SUMIF($F$3:$F$32, "PA 2",$N$3:$N$32)</f>
        <v>4793336.8</v>
      </c>
      <c r="C44" s="17">
        <f t="shared" si="1"/>
        <v>0.19256932880012337</v>
      </c>
    </row>
    <row r="45" spans="1:15" s="19" customFormat="1" x14ac:dyDescent="0.2">
      <c r="A45" s="34" t="s">
        <v>809</v>
      </c>
      <c r="B45" s="20">
        <f>SUMIF($F$3:$F$32, "PA 3",$N$3:$N$32)</f>
        <v>5999999.8500000006</v>
      </c>
      <c r="C45" s="17">
        <f t="shared" si="1"/>
        <v>0.2410462673758583</v>
      </c>
    </row>
    <row r="46" spans="1:15" s="19" customFormat="1" x14ac:dyDescent="0.2">
      <c r="A46" s="34" t="s">
        <v>810</v>
      </c>
      <c r="B46" s="20">
        <f>SUMIF($F$3:$F$32, "PA 4",$N$3:$N$32)</f>
        <v>4799677.09</v>
      </c>
      <c r="C46" s="17">
        <f t="shared" si="1"/>
        <v>0.19282404601292139</v>
      </c>
    </row>
    <row r="47" spans="1:15" s="19" customFormat="1" x14ac:dyDescent="0.2">
      <c r="A47" s="34" t="s">
        <v>811</v>
      </c>
      <c r="B47" s="20">
        <f>SUMIF($F$3:$F$32, "PA 5",$N$3:$N$32)</f>
        <v>4498540.92</v>
      </c>
      <c r="C47" s="17">
        <f t="shared" si="1"/>
        <v>0.18072608741874543</v>
      </c>
    </row>
    <row r="48" spans="1:15" s="19" customFormat="1" x14ac:dyDescent="0.2"/>
    <row r="49" spans="1:3" s="19" customFormat="1" ht="16" x14ac:dyDescent="0.2">
      <c r="A49" s="35" t="s">
        <v>812</v>
      </c>
      <c r="B49" s="36">
        <f>SUM($N$3:$N$32)</f>
        <v>24891486.25</v>
      </c>
      <c r="C49" s="16">
        <f>B49/$B$49</f>
        <v>1</v>
      </c>
    </row>
    <row r="50" spans="1:3" s="19" customFormat="1" x14ac:dyDescent="0.2">
      <c r="A50" s="18" t="s">
        <v>20</v>
      </c>
      <c r="B50" s="36">
        <f>SUMIF($K$3:$K$32,A50,$N$3:$N$32)</f>
        <v>12176782.719999999</v>
      </c>
      <c r="C50" s="16">
        <f t="shared" ref="C50:C52" si="2">B50/$B$49</f>
        <v>0.48919468278034217</v>
      </c>
    </row>
    <row r="51" spans="1:3" s="19" customFormat="1" x14ac:dyDescent="0.2">
      <c r="A51" s="18" t="s">
        <v>24</v>
      </c>
      <c r="B51" s="36">
        <f>SUMIF($K$3:$K$32,A51,$N$3:$N$32)</f>
        <v>5628594.8499999996</v>
      </c>
      <c r="C51" s="16">
        <f t="shared" si="2"/>
        <v>0.22612530218037902</v>
      </c>
    </row>
    <row r="52" spans="1:3" s="19" customFormat="1" x14ac:dyDescent="0.2">
      <c r="A52" s="18" t="s">
        <v>30</v>
      </c>
      <c r="B52" s="36">
        <f>SUMIF($K$3:$K$32,A52,$N$3:$N$32)</f>
        <v>7086108.6799999997</v>
      </c>
      <c r="C52" s="16">
        <f t="shared" si="2"/>
        <v>0.28468001503927876</v>
      </c>
    </row>
  </sheetData>
  <autoFilter ref="A2:O32" xr:uid="{00000000-0009-0000-0000-000005000000}"/>
  <mergeCells count="15">
    <mergeCell ref="D28:D32"/>
    <mergeCell ref="E28:E32"/>
    <mergeCell ref="O28:O32"/>
    <mergeCell ref="D22:D27"/>
    <mergeCell ref="E22:E27"/>
    <mergeCell ref="O22:O27"/>
    <mergeCell ref="D14:D21"/>
    <mergeCell ref="E14:E21"/>
    <mergeCell ref="O14:O21"/>
    <mergeCell ref="D3:D7"/>
    <mergeCell ref="E3:E7"/>
    <mergeCell ref="O3:O7"/>
    <mergeCell ref="D8:D13"/>
    <mergeCell ref="E8:E13"/>
    <mergeCell ref="O8:O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O251"/>
  <sheetViews>
    <sheetView workbookViewId="0">
      <pane ySplit="2" topLeftCell="A222" activePane="bottomLeft" state="frozen"/>
      <selection pane="bottomLeft" activeCell="J158" sqref="J158"/>
    </sheetView>
  </sheetViews>
  <sheetFormatPr baseColWidth="10" defaultColWidth="8.83203125" defaultRowHeight="15" x14ac:dyDescent="0.2"/>
  <cols>
    <col min="1" max="1" width="43.1640625" customWidth="1"/>
    <col min="2" max="2" width="14.83203125" customWidth="1"/>
    <col min="3" max="3" width="21.33203125" bestFit="1" customWidth="1"/>
    <col min="4" max="4" width="37" customWidth="1"/>
    <col min="5" max="5" width="77.6640625" customWidth="1"/>
    <col min="6" max="6" width="19.33203125" customWidth="1"/>
    <col min="7" max="7" width="10.6640625" customWidth="1"/>
    <col min="8" max="8" width="7.83203125" customWidth="1"/>
    <col min="9" max="9" width="12.83203125" customWidth="1"/>
    <col min="10" max="10" width="26.5" customWidth="1"/>
    <col min="11" max="11" width="15.1640625" customWidth="1"/>
    <col min="12" max="12" width="15.5" customWidth="1"/>
    <col min="13" max="13" width="9.83203125" customWidth="1"/>
    <col min="14" max="14" width="18.83203125" customWidth="1"/>
    <col min="15" max="15" width="33" bestFit="1" customWidth="1"/>
  </cols>
  <sheetData>
    <row r="1" spans="1:15" ht="16" thickBot="1" x14ac:dyDescent="0.25"/>
    <row r="2" spans="1:15" ht="16" thickTop="1" x14ac:dyDescent="0.2">
      <c r="A2" s="23" t="s">
        <v>0</v>
      </c>
      <c r="B2" s="24" t="s">
        <v>1</v>
      </c>
      <c r="C2" s="24" t="s">
        <v>2</v>
      </c>
      <c r="D2" s="24" t="s">
        <v>3</v>
      </c>
      <c r="E2" s="24" t="s">
        <v>786</v>
      </c>
      <c r="F2" s="24" t="s">
        <v>800</v>
      </c>
      <c r="G2" s="24" t="s">
        <v>4</v>
      </c>
      <c r="H2" s="24" t="s">
        <v>5</v>
      </c>
      <c r="I2" s="25" t="s">
        <v>6</v>
      </c>
      <c r="J2" s="25" t="s">
        <v>7</v>
      </c>
      <c r="K2" s="25" t="s">
        <v>8</v>
      </c>
      <c r="L2" s="25" t="s">
        <v>9</v>
      </c>
      <c r="M2" s="25" t="s">
        <v>10</v>
      </c>
      <c r="N2" s="25" t="s">
        <v>11</v>
      </c>
      <c r="O2" s="26" t="s">
        <v>821</v>
      </c>
    </row>
    <row r="3" spans="1:15" s="19" customFormat="1" ht="32" x14ac:dyDescent="0.2">
      <c r="A3" s="42" t="s">
        <v>369</v>
      </c>
      <c r="B3" s="42" t="s">
        <v>634</v>
      </c>
      <c r="C3" s="42" t="s">
        <v>635</v>
      </c>
      <c r="D3" s="245" t="s">
        <v>636</v>
      </c>
      <c r="E3" s="245" t="str">
        <f>VLOOKUP(B3,Description!$A$2:$B$88,2,FALSE)</f>
        <v>The project aims to enhance the growth and competitiveness of SMEs, including micro-SMEs, in three participating countries by supporting their Sustainable Digital Transformation.
Through a dedicated Technological Platform and a Maturity &amp; Sustainability Assessment Model, the project will assess digital needs, provide tailored support with dedicated tools and services, and foster a collaborative ecosystem, enabling a virtuous trans-national matchmaking among SMEs.</v>
      </c>
      <c r="F3" s="42" t="s">
        <v>804</v>
      </c>
      <c r="G3" s="42" t="s">
        <v>38</v>
      </c>
      <c r="H3" s="42" t="s">
        <v>39</v>
      </c>
      <c r="I3" s="42" t="s">
        <v>18</v>
      </c>
      <c r="J3" s="43" t="s">
        <v>637</v>
      </c>
      <c r="K3" s="42" t="s">
        <v>20</v>
      </c>
      <c r="L3" s="42" t="s">
        <v>21</v>
      </c>
      <c r="M3" s="44">
        <v>80</v>
      </c>
      <c r="N3" s="45">
        <v>360154.15</v>
      </c>
      <c r="O3" s="230">
        <f>SUMIF($C$3:$C$231,C3,$N$3:$N$231)</f>
        <v>1131354.23</v>
      </c>
    </row>
    <row r="4" spans="1:15" s="19" customFormat="1" ht="16" x14ac:dyDescent="0.2">
      <c r="A4" s="42" t="s">
        <v>369</v>
      </c>
      <c r="B4" s="42" t="s">
        <v>634</v>
      </c>
      <c r="C4" s="42" t="s">
        <v>635</v>
      </c>
      <c r="D4" s="246" t="s">
        <v>636</v>
      </c>
      <c r="E4" s="246"/>
      <c r="F4" s="42" t="s">
        <v>804</v>
      </c>
      <c r="G4" s="42" t="s">
        <v>38</v>
      </c>
      <c r="H4" s="42" t="s">
        <v>39</v>
      </c>
      <c r="I4" s="42" t="s">
        <v>22</v>
      </c>
      <c r="J4" s="43" t="s">
        <v>603</v>
      </c>
      <c r="K4" s="42" t="s">
        <v>20</v>
      </c>
      <c r="L4" s="42" t="s">
        <v>59</v>
      </c>
      <c r="M4" s="44">
        <v>80</v>
      </c>
      <c r="N4" s="45">
        <v>143437</v>
      </c>
      <c r="O4" s="230"/>
    </row>
    <row r="5" spans="1:15" s="19" customFormat="1" ht="32" x14ac:dyDescent="0.2">
      <c r="A5" s="42" t="s">
        <v>369</v>
      </c>
      <c r="B5" s="42" t="s">
        <v>634</v>
      </c>
      <c r="C5" s="42" t="s">
        <v>635</v>
      </c>
      <c r="D5" s="246" t="s">
        <v>636</v>
      </c>
      <c r="E5" s="246"/>
      <c r="F5" s="42" t="s">
        <v>804</v>
      </c>
      <c r="G5" s="42" t="s">
        <v>38</v>
      </c>
      <c r="H5" s="42" t="s">
        <v>39</v>
      </c>
      <c r="I5" s="42" t="s">
        <v>22</v>
      </c>
      <c r="J5" s="43" t="s">
        <v>638</v>
      </c>
      <c r="K5" s="42" t="s">
        <v>24</v>
      </c>
      <c r="L5" s="42" t="s">
        <v>25</v>
      </c>
      <c r="M5" s="44">
        <v>85</v>
      </c>
      <c r="N5" s="45">
        <v>191142</v>
      </c>
      <c r="O5" s="230"/>
    </row>
    <row r="6" spans="1:15" s="19" customFormat="1" ht="16" x14ac:dyDescent="0.2">
      <c r="A6" s="42" t="s">
        <v>369</v>
      </c>
      <c r="B6" s="42" t="s">
        <v>634</v>
      </c>
      <c r="C6" s="42" t="s">
        <v>635</v>
      </c>
      <c r="D6" s="246" t="s">
        <v>636</v>
      </c>
      <c r="E6" s="246"/>
      <c r="F6" s="42" t="s">
        <v>804</v>
      </c>
      <c r="G6" s="42" t="s">
        <v>38</v>
      </c>
      <c r="H6" s="42" t="s">
        <v>39</v>
      </c>
      <c r="I6" s="42" t="s">
        <v>22</v>
      </c>
      <c r="J6" s="43" t="s">
        <v>639</v>
      </c>
      <c r="K6" s="42" t="s">
        <v>24</v>
      </c>
      <c r="L6" s="42" t="s">
        <v>25</v>
      </c>
      <c r="M6" s="44">
        <v>85</v>
      </c>
      <c r="N6" s="45">
        <v>170959.58</v>
      </c>
      <c r="O6" s="230"/>
    </row>
    <row r="7" spans="1:15" s="19" customFormat="1" ht="28.5" customHeight="1" x14ac:dyDescent="0.2">
      <c r="A7" s="42" t="s">
        <v>369</v>
      </c>
      <c r="B7" s="42" t="s">
        <v>634</v>
      </c>
      <c r="C7" s="42" t="s">
        <v>635</v>
      </c>
      <c r="D7" s="246" t="s">
        <v>636</v>
      </c>
      <c r="E7" s="246"/>
      <c r="F7" s="42" t="s">
        <v>804</v>
      </c>
      <c r="G7" s="42" t="s">
        <v>38</v>
      </c>
      <c r="H7" s="42" t="s">
        <v>39</v>
      </c>
      <c r="I7" s="42" t="s">
        <v>22</v>
      </c>
      <c r="J7" s="43" t="s">
        <v>372</v>
      </c>
      <c r="K7" s="42" t="s">
        <v>30</v>
      </c>
      <c r="L7" s="42" t="s">
        <v>31</v>
      </c>
      <c r="M7" s="44">
        <v>85</v>
      </c>
      <c r="N7" s="45">
        <v>192024</v>
      </c>
      <c r="O7" s="230"/>
    </row>
    <row r="8" spans="1:15" s="19" customFormat="1" ht="32" x14ac:dyDescent="0.2">
      <c r="A8" s="42" t="s">
        <v>369</v>
      </c>
      <c r="B8" s="42" t="s">
        <v>634</v>
      </c>
      <c r="C8" s="42" t="s">
        <v>635</v>
      </c>
      <c r="D8" s="247" t="s">
        <v>636</v>
      </c>
      <c r="E8" s="247"/>
      <c r="F8" s="42" t="s">
        <v>804</v>
      </c>
      <c r="G8" s="42" t="s">
        <v>38</v>
      </c>
      <c r="H8" s="42" t="s">
        <v>39</v>
      </c>
      <c r="I8" s="42" t="s">
        <v>22</v>
      </c>
      <c r="J8" s="43" t="s">
        <v>640</v>
      </c>
      <c r="K8" s="42" t="s">
        <v>30</v>
      </c>
      <c r="L8" s="42" t="s">
        <v>31</v>
      </c>
      <c r="M8" s="44">
        <v>85</v>
      </c>
      <c r="N8" s="45">
        <v>73637.5</v>
      </c>
      <c r="O8" s="230"/>
    </row>
    <row r="9" spans="1:15" s="19" customFormat="1" ht="16" x14ac:dyDescent="0.2">
      <c r="A9" s="42" t="s">
        <v>369</v>
      </c>
      <c r="B9" s="42" t="s">
        <v>469</v>
      </c>
      <c r="C9" s="42" t="s">
        <v>470</v>
      </c>
      <c r="D9" s="225" t="s">
        <v>471</v>
      </c>
      <c r="E9" s="225" t="str">
        <f>VLOOKUP(B9,Description!$A$2:$B$88,2,FALSE)</f>
        <v>The Artisan 4.0 project aims to tackle the common challenge of digital underdevelopment and low competitiveness among artisans in the South Adriatic region,  by establishing robust networks, providing targeted training in digital skills, and facilitating collaborative cross-border initiatives.</v>
      </c>
      <c r="F9" s="42" t="s">
        <v>804</v>
      </c>
      <c r="G9" s="42" t="s">
        <v>38</v>
      </c>
      <c r="H9" s="42" t="s">
        <v>39</v>
      </c>
      <c r="I9" s="42" t="s">
        <v>18</v>
      </c>
      <c r="J9" s="43" t="s">
        <v>472</v>
      </c>
      <c r="K9" s="42" t="s">
        <v>20</v>
      </c>
      <c r="L9" s="42" t="s">
        <v>67</v>
      </c>
      <c r="M9" s="44">
        <v>80</v>
      </c>
      <c r="N9" s="45">
        <v>192570.9</v>
      </c>
      <c r="O9" s="230">
        <f>SUMIF($C$3:$C$231,C9,$N$3:$N$231)</f>
        <v>712058.3</v>
      </c>
    </row>
    <row r="10" spans="1:15" s="19" customFormat="1" ht="48" x14ac:dyDescent="0.2">
      <c r="A10" s="42" t="s">
        <v>369</v>
      </c>
      <c r="B10" s="42" t="s">
        <v>469</v>
      </c>
      <c r="C10" s="42" t="s">
        <v>470</v>
      </c>
      <c r="D10" s="173"/>
      <c r="E10" s="173"/>
      <c r="F10" s="42" t="s">
        <v>804</v>
      </c>
      <c r="G10" s="42" t="s">
        <v>38</v>
      </c>
      <c r="H10" s="42" t="s">
        <v>39</v>
      </c>
      <c r="I10" s="42" t="s">
        <v>22</v>
      </c>
      <c r="J10" s="43" t="s">
        <v>473</v>
      </c>
      <c r="K10" s="42" t="s">
        <v>20</v>
      </c>
      <c r="L10" s="42" t="s">
        <v>67</v>
      </c>
      <c r="M10" s="44">
        <v>80</v>
      </c>
      <c r="N10" s="45">
        <v>95986.8</v>
      </c>
      <c r="O10" s="230"/>
    </row>
    <row r="11" spans="1:15" s="19" customFormat="1" ht="64" x14ac:dyDescent="0.2">
      <c r="A11" s="42" t="s">
        <v>369</v>
      </c>
      <c r="B11" s="42" t="s">
        <v>469</v>
      </c>
      <c r="C11" s="42" t="s">
        <v>470</v>
      </c>
      <c r="D11" s="173"/>
      <c r="E11" s="173"/>
      <c r="F11" s="42" t="s">
        <v>804</v>
      </c>
      <c r="G11" s="42" t="s">
        <v>38</v>
      </c>
      <c r="H11" s="42" t="s">
        <v>39</v>
      </c>
      <c r="I11" s="42" t="s">
        <v>22</v>
      </c>
      <c r="J11" s="43" t="s">
        <v>474</v>
      </c>
      <c r="K11" s="42" t="s">
        <v>20</v>
      </c>
      <c r="L11" s="42" t="s">
        <v>35</v>
      </c>
      <c r="M11" s="44">
        <v>80</v>
      </c>
      <c r="N11" s="45">
        <v>71736.600000000006</v>
      </c>
      <c r="O11" s="230"/>
    </row>
    <row r="12" spans="1:15" s="19" customFormat="1" ht="16" x14ac:dyDescent="0.2">
      <c r="A12" s="42" t="s">
        <v>369</v>
      </c>
      <c r="B12" s="42" t="s">
        <v>469</v>
      </c>
      <c r="C12" s="42" t="s">
        <v>470</v>
      </c>
      <c r="D12" s="173"/>
      <c r="E12" s="173"/>
      <c r="F12" s="42" t="s">
        <v>804</v>
      </c>
      <c r="G12" s="42" t="s">
        <v>38</v>
      </c>
      <c r="H12" s="42" t="s">
        <v>39</v>
      </c>
      <c r="I12" s="42" t="s">
        <v>22</v>
      </c>
      <c r="J12" s="43" t="s">
        <v>475</v>
      </c>
      <c r="K12" s="42" t="s">
        <v>24</v>
      </c>
      <c r="L12" s="42" t="s">
        <v>25</v>
      </c>
      <c r="M12" s="44">
        <v>85</v>
      </c>
      <c r="N12" s="45">
        <v>175520</v>
      </c>
      <c r="O12" s="230"/>
    </row>
    <row r="13" spans="1:15" s="19" customFormat="1" ht="32" x14ac:dyDescent="0.2">
      <c r="A13" s="42" t="s">
        <v>369</v>
      </c>
      <c r="B13" s="42" t="s">
        <v>469</v>
      </c>
      <c r="C13" s="42" t="s">
        <v>470</v>
      </c>
      <c r="D13" s="226"/>
      <c r="E13" s="226"/>
      <c r="F13" s="42" t="s">
        <v>804</v>
      </c>
      <c r="G13" s="42" t="s">
        <v>38</v>
      </c>
      <c r="H13" s="42" t="s">
        <v>39</v>
      </c>
      <c r="I13" s="42" t="s">
        <v>22</v>
      </c>
      <c r="J13" s="43" t="s">
        <v>476</v>
      </c>
      <c r="K13" s="42" t="s">
        <v>30</v>
      </c>
      <c r="L13" s="42" t="s">
        <v>31</v>
      </c>
      <c r="M13" s="44">
        <v>85</v>
      </c>
      <c r="N13" s="45">
        <v>176244</v>
      </c>
      <c r="O13" s="230"/>
    </row>
    <row r="14" spans="1:15" s="19" customFormat="1" ht="48" x14ac:dyDescent="0.2">
      <c r="A14" s="42" t="s">
        <v>369</v>
      </c>
      <c r="B14" s="42" t="s">
        <v>576</v>
      </c>
      <c r="C14" s="42" t="s">
        <v>577</v>
      </c>
      <c r="D14" s="245" t="s">
        <v>578</v>
      </c>
      <c r="E14" s="245" t="str">
        <f>VLOOKUP(B14,Description!$A$2:$B$88,2,FALSE)</f>
        <v>The ASCEND project addresses the challenge of limited innovation and sustainability among SMEs of the Adventure Tourism (AT) sector in the South Adriatic region. AT, which includes outdoor activities such as hiking, kayaking, biking, snorkeling, and other physically engaging experiences that connect with nature, is a rapidly growing market projected to experience significant expansion in the coming years. Despite the region’s potential, SMEs face obstacles such as lack of funding, underdeveloped destinations, and limited cross-border cooperation.</v>
      </c>
      <c r="F14" s="42" t="s">
        <v>804</v>
      </c>
      <c r="G14" s="42" t="s">
        <v>38</v>
      </c>
      <c r="H14" s="42" t="s">
        <v>39</v>
      </c>
      <c r="I14" s="42" t="s">
        <v>18</v>
      </c>
      <c r="J14" s="43" t="s">
        <v>579</v>
      </c>
      <c r="K14" s="42" t="s">
        <v>20</v>
      </c>
      <c r="L14" s="42" t="s">
        <v>50</v>
      </c>
      <c r="M14" s="44">
        <v>80</v>
      </c>
      <c r="N14" s="45">
        <v>237130.37</v>
      </c>
      <c r="O14" s="230">
        <f>SUMIF($C$3:$C$231,C14,$N$3:$N$231)</f>
        <v>1008502.4999999999</v>
      </c>
    </row>
    <row r="15" spans="1:15" s="19" customFormat="1" ht="32" x14ac:dyDescent="0.2">
      <c r="A15" s="42" t="s">
        <v>369</v>
      </c>
      <c r="B15" s="42" t="s">
        <v>576</v>
      </c>
      <c r="C15" s="42" t="s">
        <v>577</v>
      </c>
      <c r="D15" s="246" t="s">
        <v>578</v>
      </c>
      <c r="E15" s="246"/>
      <c r="F15" s="42" t="s">
        <v>804</v>
      </c>
      <c r="G15" s="42" t="s">
        <v>38</v>
      </c>
      <c r="H15" s="42" t="s">
        <v>39</v>
      </c>
      <c r="I15" s="42" t="s">
        <v>22</v>
      </c>
      <c r="J15" s="43" t="s">
        <v>359</v>
      </c>
      <c r="K15" s="42" t="s">
        <v>30</v>
      </c>
      <c r="L15" s="42" t="s">
        <v>31</v>
      </c>
      <c r="M15" s="44">
        <v>85</v>
      </c>
      <c r="N15" s="45">
        <v>235191.6</v>
      </c>
      <c r="O15" s="230"/>
    </row>
    <row r="16" spans="1:15" s="19" customFormat="1" ht="24" customHeight="1" x14ac:dyDescent="0.2">
      <c r="A16" s="42" t="s">
        <v>369</v>
      </c>
      <c r="B16" s="42" t="s">
        <v>576</v>
      </c>
      <c r="C16" s="42" t="s">
        <v>577</v>
      </c>
      <c r="D16" s="246" t="s">
        <v>578</v>
      </c>
      <c r="E16" s="246"/>
      <c r="F16" s="42" t="s">
        <v>804</v>
      </c>
      <c r="G16" s="42" t="s">
        <v>38</v>
      </c>
      <c r="H16" s="42" t="s">
        <v>39</v>
      </c>
      <c r="I16" s="42" t="s">
        <v>22</v>
      </c>
      <c r="J16" s="43" t="s">
        <v>357</v>
      </c>
      <c r="K16" s="42" t="s">
        <v>24</v>
      </c>
      <c r="L16" s="42" t="s">
        <v>25</v>
      </c>
      <c r="M16" s="44">
        <v>85</v>
      </c>
      <c r="N16" s="45">
        <v>231817.94</v>
      </c>
      <c r="O16" s="230"/>
    </row>
    <row r="17" spans="1:15" s="19" customFormat="1" ht="32" x14ac:dyDescent="0.2">
      <c r="A17" s="42" t="s">
        <v>369</v>
      </c>
      <c r="B17" s="42" t="s">
        <v>576</v>
      </c>
      <c r="C17" s="42" t="s">
        <v>577</v>
      </c>
      <c r="D17" s="246" t="s">
        <v>578</v>
      </c>
      <c r="E17" s="246"/>
      <c r="F17" s="42" t="s">
        <v>804</v>
      </c>
      <c r="G17" s="42" t="s">
        <v>38</v>
      </c>
      <c r="H17" s="42" t="s">
        <v>39</v>
      </c>
      <c r="I17" s="42" t="s">
        <v>22</v>
      </c>
      <c r="J17" s="43" t="s">
        <v>580</v>
      </c>
      <c r="K17" s="42" t="s">
        <v>20</v>
      </c>
      <c r="L17" s="42" t="s">
        <v>35</v>
      </c>
      <c r="M17" s="44">
        <v>80</v>
      </c>
      <c r="N17" s="45">
        <v>95854.45</v>
      </c>
      <c r="O17" s="230"/>
    </row>
    <row r="18" spans="1:15" s="19" customFormat="1" ht="32" x14ac:dyDescent="0.2">
      <c r="A18" s="42" t="s">
        <v>369</v>
      </c>
      <c r="B18" s="42" t="s">
        <v>576</v>
      </c>
      <c r="C18" s="42" t="s">
        <v>577</v>
      </c>
      <c r="D18" s="246" t="s">
        <v>578</v>
      </c>
      <c r="E18" s="246"/>
      <c r="F18" s="42" t="s">
        <v>804</v>
      </c>
      <c r="G18" s="42" t="s">
        <v>38</v>
      </c>
      <c r="H18" s="42" t="s">
        <v>39</v>
      </c>
      <c r="I18" s="42" t="s">
        <v>22</v>
      </c>
      <c r="J18" s="43" t="s">
        <v>581</v>
      </c>
      <c r="K18" s="42" t="s">
        <v>20</v>
      </c>
      <c r="L18" s="42" t="s">
        <v>21</v>
      </c>
      <c r="M18" s="44">
        <v>80</v>
      </c>
      <c r="N18" s="45">
        <v>102771.78</v>
      </c>
      <c r="O18" s="230"/>
    </row>
    <row r="19" spans="1:15" s="19" customFormat="1" ht="25.5" customHeight="1" x14ac:dyDescent="0.2">
      <c r="A19" s="42" t="s">
        <v>369</v>
      </c>
      <c r="B19" s="42" t="s">
        <v>576</v>
      </c>
      <c r="C19" s="42" t="s">
        <v>577</v>
      </c>
      <c r="D19" s="247" t="s">
        <v>578</v>
      </c>
      <c r="E19" s="247"/>
      <c r="F19" s="42" t="s">
        <v>804</v>
      </c>
      <c r="G19" s="42" t="s">
        <v>38</v>
      </c>
      <c r="H19" s="42" t="s">
        <v>39</v>
      </c>
      <c r="I19" s="42" t="s">
        <v>22</v>
      </c>
      <c r="J19" s="43" t="s">
        <v>582</v>
      </c>
      <c r="K19" s="42" t="s">
        <v>20</v>
      </c>
      <c r="L19" s="42" t="s">
        <v>87</v>
      </c>
      <c r="M19" s="44">
        <v>80</v>
      </c>
      <c r="N19" s="45">
        <v>105736.36</v>
      </c>
      <c r="O19" s="230"/>
    </row>
    <row r="20" spans="1:15" s="19" customFormat="1" ht="32" x14ac:dyDescent="0.2">
      <c r="A20" s="42" t="s">
        <v>369</v>
      </c>
      <c r="B20" s="42" t="s">
        <v>583</v>
      </c>
      <c r="C20" s="42" t="s">
        <v>584</v>
      </c>
      <c r="D20" s="245" t="s">
        <v>585</v>
      </c>
      <c r="E20" s="245" t="str">
        <f>VLOOKUP(B20,Description!$A$2:$B$88,2,FALSE)</f>
        <v>The BRESTAT project aims to harmonise business statistics across Italy, Albania, and Montenegro to improve data quality and accessibility. By aligning with EU standards, it supports SMEs, enhances public policy, and strengthens cross-border economic integration. This unified approach boosts regional competitiveness and fosters informed decision-making, contributing to a more integrated South Adriatic economy.</v>
      </c>
      <c r="F20" s="42" t="s">
        <v>804</v>
      </c>
      <c r="G20" s="42" t="s">
        <v>38</v>
      </c>
      <c r="H20" s="42" t="s">
        <v>39</v>
      </c>
      <c r="I20" s="42" t="s">
        <v>18</v>
      </c>
      <c r="J20" s="43" t="s">
        <v>218</v>
      </c>
      <c r="K20" s="42" t="s">
        <v>24</v>
      </c>
      <c r="L20" s="42" t="s">
        <v>25</v>
      </c>
      <c r="M20" s="44">
        <v>85</v>
      </c>
      <c r="N20" s="45">
        <v>215945</v>
      </c>
      <c r="O20" s="230">
        <f>SUMIF($C$3:$C$231,C20,$N$3:$N$231)</f>
        <v>1070946.3999999999</v>
      </c>
    </row>
    <row r="21" spans="1:15" s="19" customFormat="1" ht="64" x14ac:dyDescent="0.2">
      <c r="A21" s="42" t="s">
        <v>369</v>
      </c>
      <c r="B21" s="42" t="s">
        <v>583</v>
      </c>
      <c r="C21" s="42" t="s">
        <v>584</v>
      </c>
      <c r="D21" s="246" t="s">
        <v>585</v>
      </c>
      <c r="E21" s="246"/>
      <c r="F21" s="42" t="s">
        <v>804</v>
      </c>
      <c r="G21" s="42" t="s">
        <v>38</v>
      </c>
      <c r="H21" s="42" t="s">
        <v>39</v>
      </c>
      <c r="I21" s="42" t="s">
        <v>22</v>
      </c>
      <c r="J21" s="43" t="s">
        <v>586</v>
      </c>
      <c r="K21" s="42" t="s">
        <v>20</v>
      </c>
      <c r="L21" s="42" t="s">
        <v>67</v>
      </c>
      <c r="M21" s="44">
        <v>80</v>
      </c>
      <c r="N21" s="45">
        <v>267974.40000000002</v>
      </c>
      <c r="O21" s="230"/>
    </row>
    <row r="22" spans="1:15" s="19" customFormat="1" ht="16" x14ac:dyDescent="0.2">
      <c r="A22" s="42" t="s">
        <v>369</v>
      </c>
      <c r="B22" s="42" t="s">
        <v>583</v>
      </c>
      <c r="C22" s="42" t="s">
        <v>584</v>
      </c>
      <c r="D22" s="246" t="s">
        <v>585</v>
      </c>
      <c r="E22" s="246"/>
      <c r="F22" s="42" t="s">
        <v>804</v>
      </c>
      <c r="G22" s="42" t="s">
        <v>38</v>
      </c>
      <c r="H22" s="42" t="s">
        <v>39</v>
      </c>
      <c r="I22" s="42" t="s">
        <v>22</v>
      </c>
      <c r="J22" s="43" t="s">
        <v>171</v>
      </c>
      <c r="K22" s="42" t="s">
        <v>30</v>
      </c>
      <c r="L22" s="42" t="s">
        <v>31</v>
      </c>
      <c r="M22" s="44">
        <v>85</v>
      </c>
      <c r="N22" s="45">
        <v>168900</v>
      </c>
      <c r="O22" s="230"/>
    </row>
    <row r="23" spans="1:15" s="19" customFormat="1" ht="32" x14ac:dyDescent="0.2">
      <c r="A23" s="42" t="s">
        <v>369</v>
      </c>
      <c r="B23" s="42" t="s">
        <v>583</v>
      </c>
      <c r="C23" s="42" t="s">
        <v>584</v>
      </c>
      <c r="D23" s="246" t="s">
        <v>585</v>
      </c>
      <c r="E23" s="246"/>
      <c r="F23" s="42" t="s">
        <v>804</v>
      </c>
      <c r="G23" s="42" t="s">
        <v>38</v>
      </c>
      <c r="H23" s="42" t="s">
        <v>39</v>
      </c>
      <c r="I23" s="42" t="s">
        <v>22</v>
      </c>
      <c r="J23" s="43" t="s">
        <v>587</v>
      </c>
      <c r="K23" s="42" t="s">
        <v>20</v>
      </c>
      <c r="L23" s="42" t="s">
        <v>67</v>
      </c>
      <c r="M23" s="44">
        <v>80</v>
      </c>
      <c r="N23" s="45">
        <v>169167</v>
      </c>
      <c r="O23" s="230"/>
    </row>
    <row r="24" spans="1:15" s="19" customFormat="1" ht="16" x14ac:dyDescent="0.2">
      <c r="A24" s="42" t="s">
        <v>369</v>
      </c>
      <c r="B24" s="42" t="s">
        <v>583</v>
      </c>
      <c r="C24" s="42" t="s">
        <v>584</v>
      </c>
      <c r="D24" s="246" t="s">
        <v>585</v>
      </c>
      <c r="E24" s="246"/>
      <c r="F24" s="42" t="s">
        <v>804</v>
      </c>
      <c r="G24" s="42" t="s">
        <v>38</v>
      </c>
      <c r="H24" s="42" t="s">
        <v>39</v>
      </c>
      <c r="I24" s="42" t="s">
        <v>22</v>
      </c>
      <c r="J24" s="43" t="s">
        <v>588</v>
      </c>
      <c r="K24" s="42" t="s">
        <v>24</v>
      </c>
      <c r="L24" s="42" t="s">
        <v>25</v>
      </c>
      <c r="M24" s="44">
        <v>85</v>
      </c>
      <c r="N24" s="45">
        <v>124475</v>
      </c>
      <c r="O24" s="230"/>
    </row>
    <row r="25" spans="1:15" s="19" customFormat="1" ht="16" x14ac:dyDescent="0.2">
      <c r="A25" s="42" t="s">
        <v>369</v>
      </c>
      <c r="B25" s="42" t="s">
        <v>583</v>
      </c>
      <c r="C25" s="42" t="s">
        <v>584</v>
      </c>
      <c r="D25" s="247" t="s">
        <v>585</v>
      </c>
      <c r="E25" s="247"/>
      <c r="F25" s="42" t="s">
        <v>804</v>
      </c>
      <c r="G25" s="42" t="s">
        <v>38</v>
      </c>
      <c r="H25" s="42" t="s">
        <v>39</v>
      </c>
      <c r="I25" s="42" t="s">
        <v>22</v>
      </c>
      <c r="J25" s="43" t="s">
        <v>589</v>
      </c>
      <c r="K25" s="42" t="s">
        <v>30</v>
      </c>
      <c r="L25" s="42" t="s">
        <v>31</v>
      </c>
      <c r="M25" s="44">
        <v>85</v>
      </c>
      <c r="N25" s="45">
        <v>124485</v>
      </c>
      <c r="O25" s="230"/>
    </row>
    <row r="26" spans="1:15" s="19" customFormat="1" ht="48" x14ac:dyDescent="0.2">
      <c r="A26" s="42" t="s">
        <v>369</v>
      </c>
      <c r="B26" s="42" t="s">
        <v>416</v>
      </c>
      <c r="C26" s="42" t="s">
        <v>417</v>
      </c>
      <c r="D26" s="245" t="s">
        <v>418</v>
      </c>
      <c r="E26" s="245" t="str">
        <f>VLOOKUP(B26,Description!$A$2:$B$88,2,FALSE)</f>
        <v>Enhancing blue growth and competitiveness of MSMEs by developing action plan and transferring innovations for the valorization of the Blue crab products and by-products</v>
      </c>
      <c r="F26" s="42" t="s">
        <v>804</v>
      </c>
      <c r="G26" s="42" t="s">
        <v>38</v>
      </c>
      <c r="H26" s="42" t="s">
        <v>39</v>
      </c>
      <c r="I26" s="42" t="s">
        <v>18</v>
      </c>
      <c r="J26" s="43" t="s">
        <v>419</v>
      </c>
      <c r="K26" s="42" t="s">
        <v>20</v>
      </c>
      <c r="L26" s="42" t="s">
        <v>67</v>
      </c>
      <c r="M26" s="44">
        <v>80</v>
      </c>
      <c r="N26" s="45">
        <v>289853.40000000002</v>
      </c>
      <c r="O26" s="230">
        <f>SUMIF($C$3:$C$231,C26,$N$3:$N$231)</f>
        <v>1110204</v>
      </c>
    </row>
    <row r="27" spans="1:15" s="19" customFormat="1" ht="48" x14ac:dyDescent="0.2">
      <c r="A27" s="42" t="s">
        <v>369</v>
      </c>
      <c r="B27" s="42" t="s">
        <v>416</v>
      </c>
      <c r="C27" s="42" t="s">
        <v>417</v>
      </c>
      <c r="D27" s="246"/>
      <c r="E27" s="246"/>
      <c r="F27" s="42" t="s">
        <v>804</v>
      </c>
      <c r="G27" s="42" t="s">
        <v>38</v>
      </c>
      <c r="H27" s="42" t="s">
        <v>39</v>
      </c>
      <c r="I27" s="42" t="s">
        <v>22</v>
      </c>
      <c r="J27" s="43" t="s">
        <v>150</v>
      </c>
      <c r="K27" s="42" t="s">
        <v>20</v>
      </c>
      <c r="L27" s="42" t="s">
        <v>21</v>
      </c>
      <c r="M27" s="44">
        <v>80</v>
      </c>
      <c r="N27" s="45">
        <v>236385</v>
      </c>
      <c r="O27" s="230"/>
    </row>
    <row r="28" spans="1:15" s="19" customFormat="1" ht="16" x14ac:dyDescent="0.2">
      <c r="A28" s="42" t="s">
        <v>369</v>
      </c>
      <c r="B28" s="42" t="s">
        <v>416</v>
      </c>
      <c r="C28" s="42" t="s">
        <v>417</v>
      </c>
      <c r="D28" s="246"/>
      <c r="E28" s="246"/>
      <c r="F28" s="42" t="s">
        <v>804</v>
      </c>
      <c r="G28" s="42" t="s">
        <v>38</v>
      </c>
      <c r="H28" s="42" t="s">
        <v>39</v>
      </c>
      <c r="I28" s="42" t="s">
        <v>22</v>
      </c>
      <c r="J28" s="43" t="s">
        <v>420</v>
      </c>
      <c r="K28" s="42" t="s">
        <v>20</v>
      </c>
      <c r="L28" s="42" t="s">
        <v>35</v>
      </c>
      <c r="M28" s="44">
        <v>80</v>
      </c>
      <c r="N28" s="45">
        <v>68625.600000000006</v>
      </c>
      <c r="O28" s="230"/>
    </row>
    <row r="29" spans="1:15" s="19" customFormat="1" ht="16" x14ac:dyDescent="0.2">
      <c r="A29" s="42" t="s">
        <v>369</v>
      </c>
      <c r="B29" s="42" t="s">
        <v>416</v>
      </c>
      <c r="C29" s="42" t="s">
        <v>417</v>
      </c>
      <c r="D29" s="246"/>
      <c r="E29" s="246"/>
      <c r="F29" s="42" t="s">
        <v>804</v>
      </c>
      <c r="G29" s="42" t="s">
        <v>38</v>
      </c>
      <c r="H29" s="42" t="s">
        <v>39</v>
      </c>
      <c r="I29" s="42" t="s">
        <v>22</v>
      </c>
      <c r="J29" s="43" t="s">
        <v>421</v>
      </c>
      <c r="K29" s="42" t="s">
        <v>24</v>
      </c>
      <c r="L29" s="42" t="s">
        <v>25</v>
      </c>
      <c r="M29" s="44">
        <v>85</v>
      </c>
      <c r="N29" s="45">
        <v>138600</v>
      </c>
      <c r="O29" s="230"/>
    </row>
    <row r="30" spans="1:15" s="19" customFormat="1" ht="32" x14ac:dyDescent="0.2">
      <c r="A30" s="42" t="s">
        <v>369</v>
      </c>
      <c r="B30" s="42" t="s">
        <v>416</v>
      </c>
      <c r="C30" s="42" t="s">
        <v>417</v>
      </c>
      <c r="D30" s="246"/>
      <c r="E30" s="246"/>
      <c r="F30" s="42" t="s">
        <v>804</v>
      </c>
      <c r="G30" s="42" t="s">
        <v>38</v>
      </c>
      <c r="H30" s="42" t="s">
        <v>39</v>
      </c>
      <c r="I30" s="42" t="s">
        <v>22</v>
      </c>
      <c r="J30" s="43" t="s">
        <v>422</v>
      </c>
      <c r="K30" s="42" t="s">
        <v>24</v>
      </c>
      <c r="L30" s="42" t="s">
        <v>25</v>
      </c>
      <c r="M30" s="44">
        <v>85</v>
      </c>
      <c r="N30" s="45">
        <v>134820</v>
      </c>
      <c r="O30" s="230"/>
    </row>
    <row r="31" spans="1:15" s="19" customFormat="1" ht="32" x14ac:dyDescent="0.2">
      <c r="A31" s="42" t="s">
        <v>369</v>
      </c>
      <c r="B31" s="42" t="s">
        <v>416</v>
      </c>
      <c r="C31" s="42" t="s">
        <v>417</v>
      </c>
      <c r="D31" s="247"/>
      <c r="E31" s="247"/>
      <c r="F31" s="42" t="s">
        <v>804</v>
      </c>
      <c r="G31" s="42" t="s">
        <v>38</v>
      </c>
      <c r="H31" s="42" t="s">
        <v>39</v>
      </c>
      <c r="I31" s="42" t="s">
        <v>22</v>
      </c>
      <c r="J31" s="43" t="s">
        <v>423</v>
      </c>
      <c r="K31" s="42" t="s">
        <v>30</v>
      </c>
      <c r="L31" s="42" t="s">
        <v>31</v>
      </c>
      <c r="M31" s="44">
        <v>85</v>
      </c>
      <c r="N31" s="45">
        <v>241920</v>
      </c>
      <c r="O31" s="230"/>
    </row>
    <row r="32" spans="1:15" s="19" customFormat="1" ht="16" x14ac:dyDescent="0.2">
      <c r="A32" s="42" t="s">
        <v>369</v>
      </c>
      <c r="B32" s="42" t="s">
        <v>622</v>
      </c>
      <c r="C32" s="42" t="s">
        <v>623</v>
      </c>
      <c r="D32" s="245" t="s">
        <v>624</v>
      </c>
      <c r="E32" s="245" t="str">
        <f>VLOOKUP(B32,Description!$A$2:$B$88,2,FALSE)</f>
        <v>The project aims at supporting the development of SMEs in the healthcare solutions sector and enhancing the adoption process to better align with the needs of patients affected by neurodegenerative diseases</v>
      </c>
      <c r="F32" s="42" t="s">
        <v>804</v>
      </c>
      <c r="G32" s="42" t="s">
        <v>38</v>
      </c>
      <c r="H32" s="42" t="s">
        <v>39</v>
      </c>
      <c r="I32" s="42" t="s">
        <v>18</v>
      </c>
      <c r="J32" s="43" t="s">
        <v>239</v>
      </c>
      <c r="K32" s="42" t="s">
        <v>20</v>
      </c>
      <c r="L32" s="42" t="s">
        <v>67</v>
      </c>
      <c r="M32" s="44">
        <v>80</v>
      </c>
      <c r="N32" s="45">
        <v>297042.49</v>
      </c>
      <c r="O32" s="230">
        <f>SUMIF($C$3:$C$231,C32,$N$3:$N$231)</f>
        <v>1096336.5</v>
      </c>
    </row>
    <row r="33" spans="1:15" s="19" customFormat="1" ht="16" x14ac:dyDescent="0.2">
      <c r="A33" s="42" t="s">
        <v>369</v>
      </c>
      <c r="B33" s="42" t="s">
        <v>622</v>
      </c>
      <c r="C33" s="42" t="s">
        <v>623</v>
      </c>
      <c r="D33" s="246" t="s">
        <v>624</v>
      </c>
      <c r="E33" s="246"/>
      <c r="F33" s="42" t="s">
        <v>804</v>
      </c>
      <c r="G33" s="42" t="s">
        <v>38</v>
      </c>
      <c r="H33" s="42" t="s">
        <v>39</v>
      </c>
      <c r="I33" s="42" t="s">
        <v>22</v>
      </c>
      <c r="J33" s="43" t="s">
        <v>625</v>
      </c>
      <c r="K33" s="42" t="s">
        <v>20</v>
      </c>
      <c r="L33" s="42" t="s">
        <v>67</v>
      </c>
      <c r="M33" s="44">
        <v>80</v>
      </c>
      <c r="N33" s="45">
        <v>164446.10999999999</v>
      </c>
      <c r="O33" s="230"/>
    </row>
    <row r="34" spans="1:15" s="19" customFormat="1" ht="48" x14ac:dyDescent="0.2">
      <c r="A34" s="42" t="s">
        <v>369</v>
      </c>
      <c r="B34" s="42" t="s">
        <v>622</v>
      </c>
      <c r="C34" s="42" t="s">
        <v>623</v>
      </c>
      <c r="D34" s="246" t="s">
        <v>624</v>
      </c>
      <c r="E34" s="246"/>
      <c r="F34" s="42" t="s">
        <v>804</v>
      </c>
      <c r="G34" s="42" t="s">
        <v>38</v>
      </c>
      <c r="H34" s="42" t="s">
        <v>39</v>
      </c>
      <c r="I34" s="42" t="s">
        <v>22</v>
      </c>
      <c r="J34" s="43" t="s">
        <v>96</v>
      </c>
      <c r="K34" s="42" t="s">
        <v>20</v>
      </c>
      <c r="L34" s="42" t="s">
        <v>35</v>
      </c>
      <c r="M34" s="44">
        <v>80</v>
      </c>
      <c r="N34" s="45">
        <v>212476.06</v>
      </c>
      <c r="O34" s="230"/>
    </row>
    <row r="35" spans="1:15" s="19" customFormat="1" ht="16" x14ac:dyDescent="0.2">
      <c r="A35" s="42" t="s">
        <v>369</v>
      </c>
      <c r="B35" s="42" t="s">
        <v>622</v>
      </c>
      <c r="C35" s="42" t="s">
        <v>623</v>
      </c>
      <c r="D35" s="246" t="s">
        <v>624</v>
      </c>
      <c r="E35" s="246"/>
      <c r="F35" s="42" t="s">
        <v>804</v>
      </c>
      <c r="G35" s="42" t="s">
        <v>38</v>
      </c>
      <c r="H35" s="42" t="s">
        <v>39</v>
      </c>
      <c r="I35" s="42" t="s">
        <v>22</v>
      </c>
      <c r="J35" s="43" t="s">
        <v>626</v>
      </c>
      <c r="K35" s="42" t="s">
        <v>30</v>
      </c>
      <c r="L35" s="42" t="s">
        <v>31</v>
      </c>
      <c r="M35" s="44">
        <v>85</v>
      </c>
      <c r="N35" s="45">
        <v>154172.85999999999</v>
      </c>
      <c r="O35" s="230"/>
    </row>
    <row r="36" spans="1:15" s="19" customFormat="1" ht="16" x14ac:dyDescent="0.2">
      <c r="A36" s="42" t="s">
        <v>369</v>
      </c>
      <c r="B36" s="42" t="s">
        <v>622</v>
      </c>
      <c r="C36" s="42" t="s">
        <v>623</v>
      </c>
      <c r="D36" s="246" t="s">
        <v>624</v>
      </c>
      <c r="E36" s="246"/>
      <c r="F36" s="42" t="s">
        <v>804</v>
      </c>
      <c r="G36" s="42" t="s">
        <v>38</v>
      </c>
      <c r="H36" s="42" t="s">
        <v>39</v>
      </c>
      <c r="I36" s="42" t="s">
        <v>22</v>
      </c>
      <c r="J36" s="43" t="s">
        <v>627</v>
      </c>
      <c r="K36" s="42" t="s">
        <v>24</v>
      </c>
      <c r="L36" s="42" t="s">
        <v>25</v>
      </c>
      <c r="M36" s="44">
        <v>85</v>
      </c>
      <c r="N36" s="45">
        <v>101946.48</v>
      </c>
      <c r="O36" s="230"/>
    </row>
    <row r="37" spans="1:15" s="19" customFormat="1" ht="32" x14ac:dyDescent="0.2">
      <c r="A37" s="42" t="s">
        <v>369</v>
      </c>
      <c r="B37" s="42" t="s">
        <v>622</v>
      </c>
      <c r="C37" s="42" t="s">
        <v>623</v>
      </c>
      <c r="D37" s="247" t="s">
        <v>624</v>
      </c>
      <c r="E37" s="247"/>
      <c r="F37" s="42" t="s">
        <v>804</v>
      </c>
      <c r="G37" s="42" t="s">
        <v>38</v>
      </c>
      <c r="H37" s="42" t="s">
        <v>39</v>
      </c>
      <c r="I37" s="42" t="s">
        <v>22</v>
      </c>
      <c r="J37" s="43" t="s">
        <v>170</v>
      </c>
      <c r="K37" s="42" t="s">
        <v>30</v>
      </c>
      <c r="L37" s="42" t="s">
        <v>31</v>
      </c>
      <c r="M37" s="44">
        <v>85</v>
      </c>
      <c r="N37" s="45">
        <v>166252.5</v>
      </c>
      <c r="O37" s="230"/>
    </row>
    <row r="38" spans="1:15" s="19" customFormat="1" ht="26.25" customHeight="1" x14ac:dyDescent="0.2">
      <c r="A38" s="42" t="s">
        <v>369</v>
      </c>
      <c r="B38" s="42" t="s">
        <v>605</v>
      </c>
      <c r="C38" s="42" t="s">
        <v>606</v>
      </c>
      <c r="D38" s="225" t="s">
        <v>607</v>
      </c>
      <c r="E38" s="225" t="str">
        <f>VLOOKUP(B38,Description!$A$2:$B$88,2,FALSE)</f>
        <v>The project objective is to enhance the competitiveness of film SMEs by establishing the South Adriatic  Audiovisual SMEs Network and supporting joint audiovisual productions. By the end of the project, FRAME aims to integrate targeted SMEs into the network and successfully fund and launch at least 8 joint audiovisual projects, each involving an Italian producer paired with either an Albanian or Montenegrin producer, thereby fostering co-productions between the two sides of the Adriatic.</v>
      </c>
      <c r="F38" s="42" t="s">
        <v>804</v>
      </c>
      <c r="G38" s="42" t="s">
        <v>38</v>
      </c>
      <c r="H38" s="42" t="s">
        <v>39</v>
      </c>
      <c r="I38" s="42" t="s">
        <v>18</v>
      </c>
      <c r="J38" s="43" t="s">
        <v>608</v>
      </c>
      <c r="K38" s="42" t="s">
        <v>20</v>
      </c>
      <c r="L38" s="42" t="s">
        <v>67</v>
      </c>
      <c r="M38" s="44">
        <v>80</v>
      </c>
      <c r="N38" s="45">
        <v>345015</v>
      </c>
      <c r="O38" s="230">
        <f>SUMIF($C$3:$C$231,C38,$N$3:$N$231)</f>
        <v>865090.05999999994</v>
      </c>
    </row>
    <row r="39" spans="1:15" s="19" customFormat="1" ht="24.75" customHeight="1" x14ac:dyDescent="0.2">
      <c r="A39" s="42" t="s">
        <v>369</v>
      </c>
      <c r="B39" s="42" t="s">
        <v>605</v>
      </c>
      <c r="C39" s="42" t="s">
        <v>606</v>
      </c>
      <c r="D39" s="173" t="s">
        <v>607</v>
      </c>
      <c r="E39" s="173"/>
      <c r="F39" s="42" t="s">
        <v>804</v>
      </c>
      <c r="G39" s="42" t="s">
        <v>38</v>
      </c>
      <c r="H39" s="42" t="s">
        <v>39</v>
      </c>
      <c r="I39" s="42" t="s">
        <v>22</v>
      </c>
      <c r="J39" s="43" t="s">
        <v>609</v>
      </c>
      <c r="K39" s="42" t="s">
        <v>30</v>
      </c>
      <c r="L39" s="42" t="s">
        <v>31</v>
      </c>
      <c r="M39" s="44">
        <v>85</v>
      </c>
      <c r="N39" s="45">
        <v>201341.7</v>
      </c>
      <c r="O39" s="230"/>
    </row>
    <row r="40" spans="1:15" s="19" customFormat="1" ht="28.5" customHeight="1" x14ac:dyDescent="0.2">
      <c r="A40" s="42" t="s">
        <v>369</v>
      </c>
      <c r="B40" s="42" t="s">
        <v>605</v>
      </c>
      <c r="C40" s="42" t="s">
        <v>606</v>
      </c>
      <c r="D40" s="173" t="s">
        <v>607</v>
      </c>
      <c r="E40" s="173"/>
      <c r="F40" s="42" t="s">
        <v>804</v>
      </c>
      <c r="G40" s="42" t="s">
        <v>38</v>
      </c>
      <c r="H40" s="42" t="s">
        <v>39</v>
      </c>
      <c r="I40" s="42" t="s">
        <v>22</v>
      </c>
      <c r="J40" s="43" t="s">
        <v>610</v>
      </c>
      <c r="K40" s="42" t="s">
        <v>24</v>
      </c>
      <c r="L40" s="42" t="s">
        <v>25</v>
      </c>
      <c r="M40" s="44">
        <v>85</v>
      </c>
      <c r="N40" s="45">
        <v>198336.6</v>
      </c>
      <c r="O40" s="230"/>
    </row>
    <row r="41" spans="1:15" s="19" customFormat="1" ht="16" x14ac:dyDescent="0.2">
      <c r="A41" s="42" t="s">
        <v>369</v>
      </c>
      <c r="B41" s="42" t="s">
        <v>605</v>
      </c>
      <c r="C41" s="42" t="s">
        <v>606</v>
      </c>
      <c r="D41" s="226" t="s">
        <v>607</v>
      </c>
      <c r="E41" s="226"/>
      <c r="F41" s="42" t="s">
        <v>804</v>
      </c>
      <c r="G41" s="42" t="s">
        <v>38</v>
      </c>
      <c r="H41" s="42" t="s">
        <v>39</v>
      </c>
      <c r="I41" s="42" t="s">
        <v>22</v>
      </c>
      <c r="J41" s="43" t="s">
        <v>604</v>
      </c>
      <c r="K41" s="42" t="s">
        <v>20</v>
      </c>
      <c r="L41" s="42" t="s">
        <v>35</v>
      </c>
      <c r="M41" s="44">
        <v>80</v>
      </c>
      <c r="N41" s="45">
        <v>120396.76</v>
      </c>
      <c r="O41" s="230"/>
    </row>
    <row r="42" spans="1:15" s="19" customFormat="1" ht="15" customHeight="1" x14ac:dyDescent="0.2">
      <c r="A42" s="42" t="s">
        <v>369</v>
      </c>
      <c r="B42" s="42" t="s">
        <v>501</v>
      </c>
      <c r="C42" s="42" t="s">
        <v>502</v>
      </c>
      <c r="D42" s="245" t="s">
        <v>503</v>
      </c>
      <c r="E42" s="245" t="str">
        <f>VLOOKUP(B42,Description!$A$2:$B$88,2,FALSE)</f>
        <v>The HEVON project addresses the common challenges faced by the South Adriatic olive oil sector,
encouraging innovation and promoting the High Quality Extra Virgin Olive Oil Network (HEVON) to
ensure sustainable economic growth.</v>
      </c>
      <c r="F42" s="42" t="s">
        <v>804</v>
      </c>
      <c r="G42" s="42" t="s">
        <v>38</v>
      </c>
      <c r="H42" s="42" t="s">
        <v>39</v>
      </c>
      <c r="I42" s="42" t="s">
        <v>18</v>
      </c>
      <c r="J42" s="43" t="s">
        <v>504</v>
      </c>
      <c r="K42" s="42" t="s">
        <v>20</v>
      </c>
      <c r="L42" s="42" t="s">
        <v>35</v>
      </c>
      <c r="M42" s="44">
        <v>80</v>
      </c>
      <c r="N42" s="45">
        <v>232350.9</v>
      </c>
      <c r="O42" s="230">
        <f>SUMIF($C$3:$C$231,C42,$N$3:$N$231)</f>
        <v>920700.96</v>
      </c>
    </row>
    <row r="43" spans="1:15" s="19" customFormat="1" ht="32" x14ac:dyDescent="0.2">
      <c r="A43" s="42" t="s">
        <v>369</v>
      </c>
      <c r="B43" s="42" t="s">
        <v>501</v>
      </c>
      <c r="C43" s="42" t="s">
        <v>502</v>
      </c>
      <c r="D43" s="246" t="s">
        <v>503</v>
      </c>
      <c r="E43" s="246"/>
      <c r="F43" s="42" t="s">
        <v>804</v>
      </c>
      <c r="G43" s="42" t="s">
        <v>38</v>
      </c>
      <c r="H43" s="42" t="s">
        <v>39</v>
      </c>
      <c r="I43" s="42" t="s">
        <v>22</v>
      </c>
      <c r="J43" s="43" t="s">
        <v>71</v>
      </c>
      <c r="K43" s="42" t="s">
        <v>20</v>
      </c>
      <c r="L43" s="42" t="s">
        <v>67</v>
      </c>
      <c r="M43" s="44">
        <v>80</v>
      </c>
      <c r="N43" s="45">
        <v>164563.74</v>
      </c>
      <c r="O43" s="230"/>
    </row>
    <row r="44" spans="1:15" s="19" customFormat="1" ht="112" x14ac:dyDescent="0.2">
      <c r="A44" s="42" t="s">
        <v>369</v>
      </c>
      <c r="B44" s="42" t="s">
        <v>501</v>
      </c>
      <c r="C44" s="42" t="s">
        <v>502</v>
      </c>
      <c r="D44" s="246" t="s">
        <v>503</v>
      </c>
      <c r="E44" s="246"/>
      <c r="F44" s="42" t="s">
        <v>804</v>
      </c>
      <c r="G44" s="42" t="s">
        <v>38</v>
      </c>
      <c r="H44" s="42" t="s">
        <v>39</v>
      </c>
      <c r="I44" s="42" t="s">
        <v>22</v>
      </c>
      <c r="J44" s="43" t="s">
        <v>505</v>
      </c>
      <c r="K44" s="42" t="s">
        <v>30</v>
      </c>
      <c r="L44" s="42" t="s">
        <v>31</v>
      </c>
      <c r="M44" s="44">
        <v>85</v>
      </c>
      <c r="N44" s="45">
        <v>129780</v>
      </c>
      <c r="O44" s="230"/>
    </row>
    <row r="45" spans="1:15" s="19" customFormat="1" ht="32" x14ac:dyDescent="0.2">
      <c r="A45" s="42" t="s">
        <v>369</v>
      </c>
      <c r="B45" s="42" t="s">
        <v>501</v>
      </c>
      <c r="C45" s="42" t="s">
        <v>502</v>
      </c>
      <c r="D45" s="246" t="s">
        <v>503</v>
      </c>
      <c r="E45" s="246"/>
      <c r="F45" s="42" t="s">
        <v>804</v>
      </c>
      <c r="G45" s="42" t="s">
        <v>38</v>
      </c>
      <c r="H45" s="42" t="s">
        <v>39</v>
      </c>
      <c r="I45" s="42" t="s">
        <v>22</v>
      </c>
      <c r="J45" s="43" t="s">
        <v>439</v>
      </c>
      <c r="K45" s="42" t="s">
        <v>24</v>
      </c>
      <c r="L45" s="42" t="s">
        <v>86</v>
      </c>
      <c r="M45" s="44">
        <v>85</v>
      </c>
      <c r="N45" s="45">
        <v>149565</v>
      </c>
      <c r="O45" s="230"/>
    </row>
    <row r="46" spans="1:15" s="19" customFormat="1" ht="32" x14ac:dyDescent="0.2">
      <c r="A46" s="42" t="s">
        <v>369</v>
      </c>
      <c r="B46" s="42" t="s">
        <v>501</v>
      </c>
      <c r="C46" s="42" t="s">
        <v>502</v>
      </c>
      <c r="D46" s="246" t="s">
        <v>503</v>
      </c>
      <c r="E46" s="246"/>
      <c r="F46" s="42" t="s">
        <v>804</v>
      </c>
      <c r="G46" s="42" t="s">
        <v>38</v>
      </c>
      <c r="H46" s="42" t="s">
        <v>39</v>
      </c>
      <c r="I46" s="42" t="s">
        <v>22</v>
      </c>
      <c r="J46" s="43" t="s">
        <v>130</v>
      </c>
      <c r="K46" s="42" t="s">
        <v>20</v>
      </c>
      <c r="L46" s="42" t="s">
        <v>35</v>
      </c>
      <c r="M46" s="44">
        <v>80</v>
      </c>
      <c r="N46" s="45">
        <v>114409.32</v>
      </c>
      <c r="O46" s="230"/>
    </row>
    <row r="47" spans="1:15" s="19" customFormat="1" ht="16" x14ac:dyDescent="0.2">
      <c r="A47" s="42" t="s">
        <v>369</v>
      </c>
      <c r="B47" s="42" t="s">
        <v>501</v>
      </c>
      <c r="C47" s="42" t="s">
        <v>502</v>
      </c>
      <c r="D47" s="247" t="s">
        <v>503</v>
      </c>
      <c r="E47" s="247"/>
      <c r="F47" s="42" t="s">
        <v>804</v>
      </c>
      <c r="G47" s="42" t="s">
        <v>38</v>
      </c>
      <c r="H47" s="42" t="s">
        <v>39</v>
      </c>
      <c r="I47" s="42" t="s">
        <v>22</v>
      </c>
      <c r="J47" s="43" t="s">
        <v>506</v>
      </c>
      <c r="K47" s="42" t="s">
        <v>24</v>
      </c>
      <c r="L47" s="42" t="s">
        <v>438</v>
      </c>
      <c r="M47" s="44">
        <v>85</v>
      </c>
      <c r="N47" s="45">
        <v>130032</v>
      </c>
      <c r="O47" s="230"/>
    </row>
    <row r="48" spans="1:15" s="19" customFormat="1" ht="32" x14ac:dyDescent="0.2">
      <c r="A48" s="42" t="s">
        <v>369</v>
      </c>
      <c r="B48" s="42" t="s">
        <v>447</v>
      </c>
      <c r="C48" s="42" t="s">
        <v>448</v>
      </c>
      <c r="D48" s="245" t="s">
        <v>449</v>
      </c>
      <c r="E48" s="245" t="str">
        <f>VLOOKUP(B48,Description!$A$2:$B$88,2,FALSE)</f>
        <v>The overall objective of the ITC FOOD project is to enhance the competitiveness and innovation capacity of agri-food SMEs in the South Adriatic region through cross-border collaboration. By the project's end, the target SMEs will have improved access to advanced training, digital tools and sustainable practices</v>
      </c>
      <c r="F48" s="42" t="s">
        <v>804</v>
      </c>
      <c r="G48" s="42" t="s">
        <v>38</v>
      </c>
      <c r="H48" s="42" t="s">
        <v>39</v>
      </c>
      <c r="I48" s="42" t="s">
        <v>18</v>
      </c>
      <c r="J48" s="43" t="s">
        <v>450</v>
      </c>
      <c r="K48" s="42" t="s">
        <v>20</v>
      </c>
      <c r="L48" s="42" t="s">
        <v>67</v>
      </c>
      <c r="M48" s="44">
        <v>80</v>
      </c>
      <c r="N48" s="45">
        <v>240272.28</v>
      </c>
      <c r="O48" s="230">
        <f>SUMIF($C$3:$C$231,C48,$N$3:$N$231)</f>
        <v>931910.96000000008</v>
      </c>
    </row>
    <row r="49" spans="1:15" s="19" customFormat="1" ht="32" x14ac:dyDescent="0.2">
      <c r="A49" s="42" t="s">
        <v>369</v>
      </c>
      <c r="B49" s="42" t="s">
        <v>447</v>
      </c>
      <c r="C49" s="42" t="s">
        <v>448</v>
      </c>
      <c r="D49" s="246"/>
      <c r="E49" s="246"/>
      <c r="F49" s="42" t="s">
        <v>804</v>
      </c>
      <c r="G49" s="42" t="s">
        <v>38</v>
      </c>
      <c r="H49" s="42" t="s">
        <v>39</v>
      </c>
      <c r="I49" s="42" t="s">
        <v>22</v>
      </c>
      <c r="J49" s="43" t="s">
        <v>451</v>
      </c>
      <c r="K49" s="42" t="s">
        <v>24</v>
      </c>
      <c r="L49" s="42" t="s">
        <v>25</v>
      </c>
      <c r="M49" s="44">
        <v>85</v>
      </c>
      <c r="N49" s="45">
        <v>113479.98</v>
      </c>
      <c r="O49" s="230"/>
    </row>
    <row r="50" spans="1:15" s="19" customFormat="1" ht="32" x14ac:dyDescent="0.2">
      <c r="A50" s="42" t="s">
        <v>369</v>
      </c>
      <c r="B50" s="42" t="s">
        <v>447</v>
      </c>
      <c r="C50" s="42" t="s">
        <v>448</v>
      </c>
      <c r="D50" s="246"/>
      <c r="E50" s="246"/>
      <c r="F50" s="42" t="s">
        <v>804</v>
      </c>
      <c r="G50" s="42" t="s">
        <v>38</v>
      </c>
      <c r="H50" s="42" t="s">
        <v>39</v>
      </c>
      <c r="I50" s="42" t="s">
        <v>22</v>
      </c>
      <c r="J50" s="43" t="s">
        <v>129</v>
      </c>
      <c r="K50" s="42" t="s">
        <v>20</v>
      </c>
      <c r="L50" s="42" t="s">
        <v>67</v>
      </c>
      <c r="M50" s="44">
        <v>80</v>
      </c>
      <c r="N50" s="45">
        <v>154349.16</v>
      </c>
      <c r="O50" s="230"/>
    </row>
    <row r="51" spans="1:15" s="19" customFormat="1" ht="16" x14ac:dyDescent="0.2">
      <c r="A51" s="42" t="s">
        <v>369</v>
      </c>
      <c r="B51" s="42" t="s">
        <v>447</v>
      </c>
      <c r="C51" s="42" t="s">
        <v>448</v>
      </c>
      <c r="D51" s="246"/>
      <c r="E51" s="246"/>
      <c r="F51" s="42" t="s">
        <v>804</v>
      </c>
      <c r="G51" s="42" t="s">
        <v>38</v>
      </c>
      <c r="H51" s="42" t="s">
        <v>39</v>
      </c>
      <c r="I51" s="42" t="s">
        <v>22</v>
      </c>
      <c r="J51" s="43" t="s">
        <v>40</v>
      </c>
      <c r="K51" s="42" t="s">
        <v>24</v>
      </c>
      <c r="L51" s="42" t="s">
        <v>41</v>
      </c>
      <c r="M51" s="44">
        <v>85</v>
      </c>
      <c r="N51" s="45">
        <v>130886</v>
      </c>
      <c r="O51" s="230"/>
    </row>
    <row r="52" spans="1:15" s="19" customFormat="1" ht="32" x14ac:dyDescent="0.2">
      <c r="A52" s="42" t="s">
        <v>369</v>
      </c>
      <c r="B52" s="42" t="s">
        <v>447</v>
      </c>
      <c r="C52" s="42" t="s">
        <v>448</v>
      </c>
      <c r="D52" s="246"/>
      <c r="E52" s="246"/>
      <c r="F52" s="42" t="s">
        <v>804</v>
      </c>
      <c r="G52" s="42" t="s">
        <v>38</v>
      </c>
      <c r="H52" s="42" t="s">
        <v>39</v>
      </c>
      <c r="I52" s="42" t="s">
        <v>22</v>
      </c>
      <c r="J52" s="43" t="s">
        <v>452</v>
      </c>
      <c r="K52" s="42" t="s">
        <v>30</v>
      </c>
      <c r="L52" s="42" t="s">
        <v>31</v>
      </c>
      <c r="M52" s="44">
        <v>85</v>
      </c>
      <c r="N52" s="45">
        <v>156397.5</v>
      </c>
      <c r="O52" s="230"/>
    </row>
    <row r="53" spans="1:15" s="19" customFormat="1" ht="32" x14ac:dyDescent="0.2">
      <c r="A53" s="42" t="s">
        <v>369</v>
      </c>
      <c r="B53" s="42" t="s">
        <v>447</v>
      </c>
      <c r="C53" s="42" t="s">
        <v>448</v>
      </c>
      <c r="D53" s="247"/>
      <c r="E53" s="247"/>
      <c r="F53" s="42" t="s">
        <v>804</v>
      </c>
      <c r="G53" s="42" t="s">
        <v>38</v>
      </c>
      <c r="H53" s="42" t="s">
        <v>39</v>
      </c>
      <c r="I53" s="42" t="s">
        <v>22</v>
      </c>
      <c r="J53" s="43" t="s">
        <v>453</v>
      </c>
      <c r="K53" s="42" t="s">
        <v>20</v>
      </c>
      <c r="L53" s="42" t="s">
        <v>59</v>
      </c>
      <c r="M53" s="44">
        <v>80</v>
      </c>
      <c r="N53" s="45">
        <v>136526.04</v>
      </c>
      <c r="O53" s="230"/>
    </row>
    <row r="54" spans="1:15" s="19" customFormat="1" ht="32" x14ac:dyDescent="0.2">
      <c r="A54" s="42" t="s">
        <v>369</v>
      </c>
      <c r="B54" s="42" t="s">
        <v>424</v>
      </c>
      <c r="C54" s="42" t="s">
        <v>425</v>
      </c>
      <c r="D54" s="225" t="s">
        <v>426</v>
      </c>
      <c r="E54" s="225" t="str">
        <f>VLOOKUP(B54,Description!$A$2:$B$88,2,FALSE)</f>
        <v>To enhance the sustainable growth and competitiveness of Cultural and Creative SMEs and professionals in the South Adriatic area by fostering cross-border collaboration, improving cultural governance, and supporting policy innovation.</v>
      </c>
      <c r="F54" s="42" t="s">
        <v>804</v>
      </c>
      <c r="G54" s="42" t="s">
        <v>38</v>
      </c>
      <c r="H54" s="42" t="s">
        <v>39</v>
      </c>
      <c r="I54" s="42" t="s">
        <v>18</v>
      </c>
      <c r="J54" s="43" t="s">
        <v>427</v>
      </c>
      <c r="K54" s="42" t="s">
        <v>24</v>
      </c>
      <c r="L54" s="42" t="s">
        <v>25</v>
      </c>
      <c r="M54" s="44">
        <v>85</v>
      </c>
      <c r="N54" s="45">
        <v>165245</v>
      </c>
      <c r="O54" s="230">
        <f>SUMIF($C$3:$C$231,C54,$N$3:$N$231)</f>
        <v>823325.1</v>
      </c>
    </row>
    <row r="55" spans="1:15" s="19" customFormat="1" ht="48" x14ac:dyDescent="0.2">
      <c r="A55" s="42" t="s">
        <v>369</v>
      </c>
      <c r="B55" s="42" t="s">
        <v>424</v>
      </c>
      <c r="C55" s="42" t="s">
        <v>425</v>
      </c>
      <c r="D55" s="173"/>
      <c r="E55" s="173"/>
      <c r="F55" s="42" t="s">
        <v>804</v>
      </c>
      <c r="G55" s="42" t="s">
        <v>38</v>
      </c>
      <c r="H55" s="42" t="s">
        <v>39</v>
      </c>
      <c r="I55" s="42" t="s">
        <v>22</v>
      </c>
      <c r="J55" s="43" t="s">
        <v>187</v>
      </c>
      <c r="K55" s="42" t="s">
        <v>20</v>
      </c>
      <c r="L55" s="42" t="s">
        <v>67</v>
      </c>
      <c r="M55" s="44">
        <v>80</v>
      </c>
      <c r="N55" s="45">
        <v>228505.5</v>
      </c>
      <c r="O55" s="230"/>
    </row>
    <row r="56" spans="1:15" s="19" customFormat="1" ht="16" x14ac:dyDescent="0.2">
      <c r="A56" s="42" t="s">
        <v>369</v>
      </c>
      <c r="B56" s="42" t="s">
        <v>424</v>
      </c>
      <c r="C56" s="42" t="s">
        <v>425</v>
      </c>
      <c r="D56" s="173"/>
      <c r="E56" s="173"/>
      <c r="F56" s="42" t="s">
        <v>804</v>
      </c>
      <c r="G56" s="42" t="s">
        <v>38</v>
      </c>
      <c r="H56" s="42" t="s">
        <v>39</v>
      </c>
      <c r="I56" s="42" t="s">
        <v>22</v>
      </c>
      <c r="J56" s="43" t="s">
        <v>406</v>
      </c>
      <c r="K56" s="42" t="s">
        <v>24</v>
      </c>
      <c r="L56" s="42" t="s">
        <v>25</v>
      </c>
      <c r="M56" s="44">
        <v>85</v>
      </c>
      <c r="N56" s="45">
        <v>120700</v>
      </c>
      <c r="O56" s="230"/>
    </row>
    <row r="57" spans="1:15" s="19" customFormat="1" ht="16" x14ac:dyDescent="0.2">
      <c r="A57" s="42" t="s">
        <v>369</v>
      </c>
      <c r="B57" s="42" t="s">
        <v>424</v>
      </c>
      <c r="C57" s="42" t="s">
        <v>425</v>
      </c>
      <c r="D57" s="173"/>
      <c r="E57" s="173"/>
      <c r="F57" s="42" t="s">
        <v>804</v>
      </c>
      <c r="G57" s="42" t="s">
        <v>38</v>
      </c>
      <c r="H57" s="42" t="s">
        <v>39</v>
      </c>
      <c r="I57" s="42" t="s">
        <v>22</v>
      </c>
      <c r="J57" s="43" t="s">
        <v>193</v>
      </c>
      <c r="K57" s="42" t="s">
        <v>30</v>
      </c>
      <c r="L57" s="42" t="s">
        <v>31</v>
      </c>
      <c r="M57" s="44">
        <v>85</v>
      </c>
      <c r="N57" s="45">
        <v>158700</v>
      </c>
      <c r="O57" s="230"/>
    </row>
    <row r="58" spans="1:15" s="19" customFormat="1" ht="16" x14ac:dyDescent="0.2">
      <c r="A58" s="42" t="s">
        <v>369</v>
      </c>
      <c r="B58" s="42" t="s">
        <v>424</v>
      </c>
      <c r="C58" s="42" t="s">
        <v>425</v>
      </c>
      <c r="D58" s="226"/>
      <c r="E58" s="226"/>
      <c r="F58" s="42" t="s">
        <v>804</v>
      </c>
      <c r="G58" s="42" t="s">
        <v>38</v>
      </c>
      <c r="H58" s="42" t="s">
        <v>39</v>
      </c>
      <c r="I58" s="42" t="s">
        <v>22</v>
      </c>
      <c r="J58" s="43" t="s">
        <v>58</v>
      </c>
      <c r="K58" s="42" t="s">
        <v>20</v>
      </c>
      <c r="L58" s="42" t="s">
        <v>59</v>
      </c>
      <c r="M58" s="44">
        <v>80</v>
      </c>
      <c r="N58" s="45">
        <v>150174.6</v>
      </c>
      <c r="O58" s="230"/>
    </row>
    <row r="59" spans="1:15" s="19" customFormat="1" ht="32" x14ac:dyDescent="0.2">
      <c r="A59" s="46" t="s">
        <v>369</v>
      </c>
      <c r="B59" s="46" t="s">
        <v>462</v>
      </c>
      <c r="C59" s="46" t="s">
        <v>463</v>
      </c>
      <c r="D59" s="231" t="s">
        <v>464</v>
      </c>
      <c r="E59" s="231" t="str">
        <f>VLOOKUP(B59,Description!$A$2:$B$88,2,FALSE)</f>
        <v>The ADRISMART project aims to protect biodiversity in the Adriatic Sea by addressing threats such as overfishing, pollution, and climate change. Focusing on mariculture as a mitigation method, ADRISMART will use AI-driven predictive models to support sustainable practices. Key actions include creating pilot sites in Italy and Albania, developing water monitoring systems, and establishing shared biosecurity guidelines. The project promotes cooperation across borders, aiming to improve biodiversity policies and raise public awareness.</v>
      </c>
      <c r="F59" s="46" t="s">
        <v>805</v>
      </c>
      <c r="G59" s="46" t="s">
        <v>73</v>
      </c>
      <c r="H59" s="46" t="s">
        <v>74</v>
      </c>
      <c r="I59" s="46" t="s">
        <v>18</v>
      </c>
      <c r="J59" s="47" t="s">
        <v>129</v>
      </c>
      <c r="K59" s="46" t="s">
        <v>20</v>
      </c>
      <c r="L59" s="46" t="s">
        <v>67</v>
      </c>
      <c r="M59" s="48">
        <v>80</v>
      </c>
      <c r="N59" s="49">
        <v>343718.17</v>
      </c>
      <c r="O59" s="234">
        <f>SUMIF($C$3:$C$231,C59,$N$3:$N$231)</f>
        <v>1008082.77</v>
      </c>
    </row>
    <row r="60" spans="1:15" s="19" customFormat="1" ht="16" x14ac:dyDescent="0.2">
      <c r="A60" s="46" t="s">
        <v>369</v>
      </c>
      <c r="B60" s="46" t="s">
        <v>462</v>
      </c>
      <c r="C60" s="46" t="s">
        <v>463</v>
      </c>
      <c r="D60" s="232"/>
      <c r="E60" s="232"/>
      <c r="F60" s="46" t="s">
        <v>805</v>
      </c>
      <c r="G60" s="46" t="s">
        <v>73</v>
      </c>
      <c r="H60" s="46" t="s">
        <v>74</v>
      </c>
      <c r="I60" s="46" t="s">
        <v>22</v>
      </c>
      <c r="J60" s="47" t="s">
        <v>465</v>
      </c>
      <c r="K60" s="46" t="s">
        <v>20</v>
      </c>
      <c r="L60" s="46" t="s">
        <v>67</v>
      </c>
      <c r="M60" s="48">
        <v>80</v>
      </c>
      <c r="N60" s="49">
        <v>201797</v>
      </c>
      <c r="O60" s="234"/>
    </row>
    <row r="61" spans="1:15" s="19" customFormat="1" ht="28.5" customHeight="1" x14ac:dyDescent="0.2">
      <c r="A61" s="46" t="s">
        <v>369</v>
      </c>
      <c r="B61" s="46" t="s">
        <v>462</v>
      </c>
      <c r="C61" s="46" t="s">
        <v>463</v>
      </c>
      <c r="D61" s="232"/>
      <c r="E61" s="232"/>
      <c r="F61" s="46" t="s">
        <v>805</v>
      </c>
      <c r="G61" s="46" t="s">
        <v>73</v>
      </c>
      <c r="H61" s="46" t="s">
        <v>74</v>
      </c>
      <c r="I61" s="46" t="s">
        <v>22</v>
      </c>
      <c r="J61" s="47" t="s">
        <v>466</v>
      </c>
      <c r="K61" s="46" t="s">
        <v>30</v>
      </c>
      <c r="L61" s="46" t="s">
        <v>31</v>
      </c>
      <c r="M61" s="48">
        <v>85</v>
      </c>
      <c r="N61" s="49">
        <v>184116</v>
      </c>
      <c r="O61" s="234"/>
    </row>
    <row r="62" spans="1:15" s="19" customFormat="1" ht="48" x14ac:dyDescent="0.2">
      <c r="A62" s="46" t="s">
        <v>369</v>
      </c>
      <c r="B62" s="46" t="s">
        <v>462</v>
      </c>
      <c r="C62" s="46" t="s">
        <v>463</v>
      </c>
      <c r="D62" s="232"/>
      <c r="E62" s="232"/>
      <c r="F62" s="46" t="s">
        <v>805</v>
      </c>
      <c r="G62" s="46" t="s">
        <v>73</v>
      </c>
      <c r="H62" s="46" t="s">
        <v>74</v>
      </c>
      <c r="I62" s="46" t="s">
        <v>22</v>
      </c>
      <c r="J62" s="47" t="s">
        <v>467</v>
      </c>
      <c r="K62" s="46" t="s">
        <v>24</v>
      </c>
      <c r="L62" s="46" t="s">
        <v>25</v>
      </c>
      <c r="M62" s="48">
        <v>85</v>
      </c>
      <c r="N62" s="49">
        <v>63243.8</v>
      </c>
      <c r="O62" s="234"/>
    </row>
    <row r="63" spans="1:15" s="19" customFormat="1" ht="32" x14ac:dyDescent="0.2">
      <c r="A63" s="46" t="s">
        <v>369</v>
      </c>
      <c r="B63" s="46" t="s">
        <v>462</v>
      </c>
      <c r="C63" s="46" t="s">
        <v>463</v>
      </c>
      <c r="D63" s="232"/>
      <c r="E63" s="232"/>
      <c r="F63" s="46" t="s">
        <v>805</v>
      </c>
      <c r="G63" s="46" t="s">
        <v>73</v>
      </c>
      <c r="H63" s="46" t="s">
        <v>74</v>
      </c>
      <c r="I63" s="46" t="s">
        <v>22</v>
      </c>
      <c r="J63" s="47" t="s">
        <v>437</v>
      </c>
      <c r="K63" s="46" t="s">
        <v>24</v>
      </c>
      <c r="L63" s="46" t="s">
        <v>49</v>
      </c>
      <c r="M63" s="48">
        <v>85</v>
      </c>
      <c r="N63" s="49">
        <v>104327.8</v>
      </c>
      <c r="O63" s="234"/>
    </row>
    <row r="64" spans="1:15" s="19" customFormat="1" ht="16" x14ac:dyDescent="0.2">
      <c r="A64" s="46" t="s">
        <v>369</v>
      </c>
      <c r="B64" s="46" t="s">
        <v>462</v>
      </c>
      <c r="C64" s="46" t="s">
        <v>463</v>
      </c>
      <c r="D64" s="233"/>
      <c r="E64" s="233"/>
      <c r="F64" s="46" t="s">
        <v>805</v>
      </c>
      <c r="G64" s="46" t="s">
        <v>73</v>
      </c>
      <c r="H64" s="46" t="s">
        <v>74</v>
      </c>
      <c r="I64" s="46" t="s">
        <v>22</v>
      </c>
      <c r="J64" s="47" t="s">
        <v>468</v>
      </c>
      <c r="K64" s="46" t="s">
        <v>24</v>
      </c>
      <c r="L64" s="46" t="s">
        <v>25</v>
      </c>
      <c r="M64" s="48">
        <v>85</v>
      </c>
      <c r="N64" s="49">
        <v>110880</v>
      </c>
      <c r="O64" s="234"/>
    </row>
    <row r="65" spans="1:15" s="19" customFormat="1" ht="16" x14ac:dyDescent="0.2">
      <c r="A65" s="46" t="s">
        <v>369</v>
      </c>
      <c r="B65" s="46" t="s">
        <v>628</v>
      </c>
      <c r="C65" s="46" t="s">
        <v>629</v>
      </c>
      <c r="D65" s="231" t="s">
        <v>630</v>
      </c>
      <c r="E65" s="231" t="str">
        <f>VLOOKUP(B65,Description!$A$2:$B$88,2,FALSE)</f>
        <v>ArchaeoSafe's objective is to enhance the protection of cultural heritage by enabling real-time risk prediction and early warning systems. The expected change is the introduction of advanced monitoring tools that will help authorities prevent damage to heritage sites, improving preparedness for environmental threats and contributing to long-term preservation. Digital Twin platform that integrates BIM-GIS technologies, risk  assessment models, and an early warning system</v>
      </c>
      <c r="F65" s="46" t="s">
        <v>805</v>
      </c>
      <c r="G65" s="46" t="s">
        <v>44</v>
      </c>
      <c r="H65" s="46" t="s">
        <v>45</v>
      </c>
      <c r="I65" s="46" t="s">
        <v>18</v>
      </c>
      <c r="J65" s="47" t="s">
        <v>83</v>
      </c>
      <c r="K65" s="46" t="s">
        <v>20</v>
      </c>
      <c r="L65" s="46" t="s">
        <v>21</v>
      </c>
      <c r="M65" s="48">
        <v>80</v>
      </c>
      <c r="N65" s="49">
        <v>346752.02</v>
      </c>
      <c r="O65" s="234">
        <f>SUMIF($C$3:$C$231,C65,$N$3:$N$231)</f>
        <v>1154076.8699999999</v>
      </c>
    </row>
    <row r="66" spans="1:15" s="19" customFormat="1" ht="32" x14ac:dyDescent="0.2">
      <c r="A66" s="46" t="s">
        <v>369</v>
      </c>
      <c r="B66" s="46" t="s">
        <v>628</v>
      </c>
      <c r="C66" s="46" t="s">
        <v>629</v>
      </c>
      <c r="D66" s="232" t="s">
        <v>630</v>
      </c>
      <c r="E66" s="232"/>
      <c r="F66" s="46" t="s">
        <v>805</v>
      </c>
      <c r="G66" s="46" t="s">
        <v>44</v>
      </c>
      <c r="H66" s="46" t="s">
        <v>45</v>
      </c>
      <c r="I66" s="46" t="s">
        <v>22</v>
      </c>
      <c r="J66" s="47" t="s">
        <v>631</v>
      </c>
      <c r="K66" s="46" t="s">
        <v>20</v>
      </c>
      <c r="L66" s="46" t="s">
        <v>21</v>
      </c>
      <c r="M66" s="48">
        <v>80</v>
      </c>
      <c r="N66" s="49">
        <v>312213.88</v>
      </c>
      <c r="O66" s="234"/>
    </row>
    <row r="67" spans="1:15" s="19" customFormat="1" ht="30" customHeight="1" x14ac:dyDescent="0.2">
      <c r="A67" s="46" t="s">
        <v>369</v>
      </c>
      <c r="B67" s="46" t="s">
        <v>628</v>
      </c>
      <c r="C67" s="46" t="s">
        <v>629</v>
      </c>
      <c r="D67" s="232" t="s">
        <v>630</v>
      </c>
      <c r="E67" s="232"/>
      <c r="F67" s="46" t="s">
        <v>805</v>
      </c>
      <c r="G67" s="46" t="s">
        <v>44</v>
      </c>
      <c r="H67" s="46" t="s">
        <v>45</v>
      </c>
      <c r="I67" s="46" t="s">
        <v>22</v>
      </c>
      <c r="J67" s="47" t="s">
        <v>597</v>
      </c>
      <c r="K67" s="46" t="s">
        <v>30</v>
      </c>
      <c r="L67" s="46" t="s">
        <v>31</v>
      </c>
      <c r="M67" s="48">
        <v>85</v>
      </c>
      <c r="N67" s="49">
        <v>193496.8</v>
      </c>
      <c r="O67" s="234"/>
    </row>
    <row r="68" spans="1:15" s="19" customFormat="1" ht="16" x14ac:dyDescent="0.2">
      <c r="A68" s="46" t="s">
        <v>369</v>
      </c>
      <c r="B68" s="46" t="s">
        <v>628</v>
      </c>
      <c r="C68" s="46" t="s">
        <v>629</v>
      </c>
      <c r="D68" s="232" t="s">
        <v>630</v>
      </c>
      <c r="E68" s="232"/>
      <c r="F68" s="46" t="s">
        <v>805</v>
      </c>
      <c r="G68" s="46" t="s">
        <v>44</v>
      </c>
      <c r="H68" s="46" t="s">
        <v>45</v>
      </c>
      <c r="I68" s="46" t="s">
        <v>22</v>
      </c>
      <c r="J68" s="47" t="s">
        <v>454</v>
      </c>
      <c r="K68" s="46" t="s">
        <v>30</v>
      </c>
      <c r="L68" s="46" t="s">
        <v>31</v>
      </c>
      <c r="M68" s="48">
        <v>85</v>
      </c>
      <c r="N68" s="49">
        <v>94962</v>
      </c>
      <c r="O68" s="234"/>
    </row>
    <row r="69" spans="1:15" s="19" customFormat="1" ht="32" x14ac:dyDescent="0.2">
      <c r="A69" s="46" t="s">
        <v>369</v>
      </c>
      <c r="B69" s="46" t="s">
        <v>628</v>
      </c>
      <c r="C69" s="46" t="s">
        <v>629</v>
      </c>
      <c r="D69" s="232" t="s">
        <v>630</v>
      </c>
      <c r="E69" s="232"/>
      <c r="F69" s="46" t="s">
        <v>805</v>
      </c>
      <c r="G69" s="46" t="s">
        <v>44</v>
      </c>
      <c r="H69" s="46" t="s">
        <v>45</v>
      </c>
      <c r="I69" s="46" t="s">
        <v>22</v>
      </c>
      <c r="J69" s="47" t="s">
        <v>632</v>
      </c>
      <c r="K69" s="46" t="s">
        <v>24</v>
      </c>
      <c r="L69" s="46" t="s">
        <v>25</v>
      </c>
      <c r="M69" s="48">
        <v>85</v>
      </c>
      <c r="N69" s="49">
        <v>112115.17</v>
      </c>
      <c r="O69" s="234"/>
    </row>
    <row r="70" spans="1:15" s="19" customFormat="1" ht="32" x14ac:dyDescent="0.2">
      <c r="A70" s="46" t="s">
        <v>369</v>
      </c>
      <c r="B70" s="46" t="s">
        <v>628</v>
      </c>
      <c r="C70" s="46" t="s">
        <v>629</v>
      </c>
      <c r="D70" s="233" t="s">
        <v>630</v>
      </c>
      <c r="E70" s="233"/>
      <c r="F70" s="46" t="s">
        <v>805</v>
      </c>
      <c r="G70" s="46" t="s">
        <v>44</v>
      </c>
      <c r="H70" s="46" t="s">
        <v>45</v>
      </c>
      <c r="I70" s="46" t="s">
        <v>22</v>
      </c>
      <c r="J70" s="47" t="s">
        <v>119</v>
      </c>
      <c r="K70" s="46" t="s">
        <v>20</v>
      </c>
      <c r="L70" s="46" t="s">
        <v>35</v>
      </c>
      <c r="M70" s="48">
        <v>80</v>
      </c>
      <c r="N70" s="49">
        <v>94537</v>
      </c>
      <c r="O70" s="234"/>
    </row>
    <row r="71" spans="1:15" s="19" customFormat="1" ht="48" x14ac:dyDescent="0.2">
      <c r="A71" s="46" t="s">
        <v>369</v>
      </c>
      <c r="B71" s="46" t="s">
        <v>554</v>
      </c>
      <c r="C71" s="46" t="s">
        <v>555</v>
      </c>
      <c r="D71" s="231" t="s">
        <v>556</v>
      </c>
      <c r="E71" s="231" t="str">
        <f>VLOOKUP(B71,Description!$A$2:$B$88,2,FALSE)</f>
        <v>DecarBoats aims to reduce carbon emissions in maritime transport by transitioning small boats to electric propulsion and integrating renewable energy solutions. This shift will decrease reliance on fossil fuels, improve air quality, and contribute to the sustainable development of the South Adriatic region. The project aims to create energy-efficient and environmentally friendly maritime systems, promoting green mobility and regional cooperation.</v>
      </c>
      <c r="F71" s="46" t="s">
        <v>805</v>
      </c>
      <c r="G71" s="46" t="s">
        <v>46</v>
      </c>
      <c r="H71" s="46" t="s">
        <v>47</v>
      </c>
      <c r="I71" s="46" t="s">
        <v>18</v>
      </c>
      <c r="J71" s="47" t="s">
        <v>150</v>
      </c>
      <c r="K71" s="46" t="s">
        <v>20</v>
      </c>
      <c r="L71" s="46" t="s">
        <v>21</v>
      </c>
      <c r="M71" s="48">
        <v>80</v>
      </c>
      <c r="N71" s="49">
        <v>292135</v>
      </c>
      <c r="O71" s="234">
        <f>SUMIF($C$3:$C$231,C71,$N$3:$N$231)</f>
        <v>1139077.78</v>
      </c>
    </row>
    <row r="72" spans="1:15" s="19" customFormat="1" ht="32" x14ac:dyDescent="0.2">
      <c r="A72" s="46" t="s">
        <v>369</v>
      </c>
      <c r="B72" s="46" t="s">
        <v>554</v>
      </c>
      <c r="C72" s="46" t="s">
        <v>555</v>
      </c>
      <c r="D72" s="232" t="s">
        <v>556</v>
      </c>
      <c r="E72" s="232"/>
      <c r="F72" s="46" t="s">
        <v>805</v>
      </c>
      <c r="G72" s="46" t="s">
        <v>46</v>
      </c>
      <c r="H72" s="46" t="s">
        <v>47</v>
      </c>
      <c r="I72" s="46" t="s">
        <v>22</v>
      </c>
      <c r="J72" s="47" t="s">
        <v>557</v>
      </c>
      <c r="K72" s="46" t="s">
        <v>20</v>
      </c>
      <c r="L72" s="46" t="s">
        <v>82</v>
      </c>
      <c r="M72" s="48">
        <v>80</v>
      </c>
      <c r="N72" s="49">
        <v>214733.36</v>
      </c>
      <c r="O72" s="234"/>
    </row>
    <row r="73" spans="1:15" s="19" customFormat="1" ht="16" x14ac:dyDescent="0.2">
      <c r="A73" s="46" t="s">
        <v>369</v>
      </c>
      <c r="B73" s="46" t="s">
        <v>554</v>
      </c>
      <c r="C73" s="46" t="s">
        <v>555</v>
      </c>
      <c r="D73" s="232" t="s">
        <v>556</v>
      </c>
      <c r="E73" s="232"/>
      <c r="F73" s="46" t="s">
        <v>805</v>
      </c>
      <c r="G73" s="46" t="s">
        <v>46</v>
      </c>
      <c r="H73" s="46" t="s">
        <v>47</v>
      </c>
      <c r="I73" s="46" t="s">
        <v>22</v>
      </c>
      <c r="J73" s="47" t="s">
        <v>420</v>
      </c>
      <c r="K73" s="46" t="s">
        <v>20</v>
      </c>
      <c r="L73" s="46" t="s">
        <v>35</v>
      </c>
      <c r="M73" s="48">
        <v>80</v>
      </c>
      <c r="N73" s="49">
        <v>115311.42</v>
      </c>
      <c r="O73" s="234"/>
    </row>
    <row r="74" spans="1:15" s="19" customFormat="1" ht="32" x14ac:dyDescent="0.2">
      <c r="A74" s="46" t="s">
        <v>369</v>
      </c>
      <c r="B74" s="46" t="s">
        <v>554</v>
      </c>
      <c r="C74" s="46" t="s">
        <v>555</v>
      </c>
      <c r="D74" s="232" t="s">
        <v>556</v>
      </c>
      <c r="E74" s="232"/>
      <c r="F74" s="46" t="s">
        <v>805</v>
      </c>
      <c r="G74" s="46" t="s">
        <v>46</v>
      </c>
      <c r="H74" s="46" t="s">
        <v>47</v>
      </c>
      <c r="I74" s="46" t="s">
        <v>22</v>
      </c>
      <c r="J74" s="47" t="s">
        <v>84</v>
      </c>
      <c r="K74" s="46" t="s">
        <v>30</v>
      </c>
      <c r="L74" s="46" t="s">
        <v>31</v>
      </c>
      <c r="M74" s="48">
        <v>85</v>
      </c>
      <c r="N74" s="49">
        <v>115510</v>
      </c>
      <c r="O74" s="234"/>
    </row>
    <row r="75" spans="1:15" s="19" customFormat="1" ht="32" x14ac:dyDescent="0.2">
      <c r="A75" s="46" t="s">
        <v>369</v>
      </c>
      <c r="B75" s="46" t="s">
        <v>554</v>
      </c>
      <c r="C75" s="46" t="s">
        <v>555</v>
      </c>
      <c r="D75" s="232" t="s">
        <v>556</v>
      </c>
      <c r="E75" s="232"/>
      <c r="F75" s="46" t="s">
        <v>805</v>
      </c>
      <c r="G75" s="46" t="s">
        <v>46</v>
      </c>
      <c r="H75" s="46" t="s">
        <v>47</v>
      </c>
      <c r="I75" s="46" t="s">
        <v>22</v>
      </c>
      <c r="J75" s="47" t="s">
        <v>558</v>
      </c>
      <c r="K75" s="46" t="s">
        <v>24</v>
      </c>
      <c r="L75" s="46" t="s">
        <v>86</v>
      </c>
      <c r="M75" s="48">
        <v>85</v>
      </c>
      <c r="N75" s="49">
        <v>223350</v>
      </c>
      <c r="O75" s="234"/>
    </row>
    <row r="76" spans="1:15" s="19" customFormat="1" ht="16" x14ac:dyDescent="0.2">
      <c r="A76" s="46" t="s">
        <v>369</v>
      </c>
      <c r="B76" s="46" t="s">
        <v>554</v>
      </c>
      <c r="C76" s="46" t="s">
        <v>555</v>
      </c>
      <c r="D76" s="233" t="s">
        <v>556</v>
      </c>
      <c r="E76" s="233"/>
      <c r="F76" s="46" t="s">
        <v>805</v>
      </c>
      <c r="G76" s="46" t="s">
        <v>46</v>
      </c>
      <c r="H76" s="46" t="s">
        <v>47</v>
      </c>
      <c r="I76" s="46" t="s">
        <v>22</v>
      </c>
      <c r="J76" s="47" t="s">
        <v>549</v>
      </c>
      <c r="K76" s="46" t="s">
        <v>30</v>
      </c>
      <c r="L76" s="46" t="s">
        <v>31</v>
      </c>
      <c r="M76" s="48">
        <v>85</v>
      </c>
      <c r="N76" s="49">
        <v>178038</v>
      </c>
      <c r="O76" s="234"/>
    </row>
    <row r="77" spans="1:15" s="19" customFormat="1" ht="35.25" customHeight="1" x14ac:dyDescent="0.2">
      <c r="A77" s="46" t="s">
        <v>369</v>
      </c>
      <c r="B77" s="46" t="s">
        <v>534</v>
      </c>
      <c r="C77" s="46" t="s">
        <v>168</v>
      </c>
      <c r="D77" s="231" t="s">
        <v>535</v>
      </c>
      <c r="E77" s="231" t="str">
        <f>VLOOKUP(B77,Description!$A$2:$B$88,2,FALSE)</f>
        <v>The EDEN project addresses key environmental challenges in the South Adriatic region, including rapid urbanization, habitat degradation, and biodiversity loss. Aiming to protect local flora and fauna, EDEN implements green spaces and promotes sustainable development. It fosters community engagement and environmental responsibility across diverse groups, from citizens to schools. EDEN's transnational approach unites regions on shared issues and incorporates innovative citizen education for active biodiversity conservation.</v>
      </c>
      <c r="F77" s="46" t="s">
        <v>805</v>
      </c>
      <c r="G77" s="46" t="s">
        <v>73</v>
      </c>
      <c r="H77" s="46" t="s">
        <v>74</v>
      </c>
      <c r="I77" s="46" t="s">
        <v>18</v>
      </c>
      <c r="J77" s="47" t="s">
        <v>75</v>
      </c>
      <c r="K77" s="46" t="s">
        <v>20</v>
      </c>
      <c r="L77" s="46" t="s">
        <v>67</v>
      </c>
      <c r="M77" s="48">
        <v>80</v>
      </c>
      <c r="N77" s="49">
        <v>249995.7</v>
      </c>
      <c r="O77" s="234">
        <f>SUMIF($C$3:$C$231,C77,$N$3:$N$231)</f>
        <v>895023.47</v>
      </c>
    </row>
    <row r="78" spans="1:15" s="19" customFormat="1" ht="32" x14ac:dyDescent="0.2">
      <c r="A78" s="46" t="s">
        <v>369</v>
      </c>
      <c r="B78" s="46" t="s">
        <v>534</v>
      </c>
      <c r="C78" s="46" t="s">
        <v>168</v>
      </c>
      <c r="D78" s="232" t="s">
        <v>535</v>
      </c>
      <c r="E78" s="232"/>
      <c r="F78" s="46" t="s">
        <v>805</v>
      </c>
      <c r="G78" s="46" t="s">
        <v>73</v>
      </c>
      <c r="H78" s="46" t="s">
        <v>74</v>
      </c>
      <c r="I78" s="46" t="s">
        <v>22</v>
      </c>
      <c r="J78" s="47" t="s">
        <v>536</v>
      </c>
      <c r="K78" s="46" t="s">
        <v>20</v>
      </c>
      <c r="L78" s="46" t="s">
        <v>21</v>
      </c>
      <c r="M78" s="48">
        <v>80</v>
      </c>
      <c r="N78" s="49">
        <v>92846.74</v>
      </c>
      <c r="O78" s="234"/>
    </row>
    <row r="79" spans="1:15" s="19" customFormat="1" ht="32" x14ac:dyDescent="0.2">
      <c r="A79" s="46" t="s">
        <v>369</v>
      </c>
      <c r="B79" s="46" t="s">
        <v>534</v>
      </c>
      <c r="C79" s="46" t="s">
        <v>168</v>
      </c>
      <c r="D79" s="232" t="s">
        <v>535</v>
      </c>
      <c r="E79" s="232"/>
      <c r="F79" s="46" t="s">
        <v>805</v>
      </c>
      <c r="G79" s="46" t="s">
        <v>73</v>
      </c>
      <c r="H79" s="46" t="s">
        <v>74</v>
      </c>
      <c r="I79" s="46" t="s">
        <v>22</v>
      </c>
      <c r="J79" s="47" t="s">
        <v>537</v>
      </c>
      <c r="K79" s="46" t="s">
        <v>24</v>
      </c>
      <c r="L79" s="46" t="s">
        <v>86</v>
      </c>
      <c r="M79" s="48">
        <v>85</v>
      </c>
      <c r="N79" s="49">
        <v>63630</v>
      </c>
      <c r="O79" s="234"/>
    </row>
    <row r="80" spans="1:15" s="19" customFormat="1" ht="32" x14ac:dyDescent="0.2">
      <c r="A80" s="46" t="s">
        <v>369</v>
      </c>
      <c r="B80" s="46" t="s">
        <v>534</v>
      </c>
      <c r="C80" s="46" t="s">
        <v>168</v>
      </c>
      <c r="D80" s="232" t="s">
        <v>535</v>
      </c>
      <c r="E80" s="232"/>
      <c r="F80" s="46" t="s">
        <v>805</v>
      </c>
      <c r="G80" s="46" t="s">
        <v>73</v>
      </c>
      <c r="H80" s="46" t="s">
        <v>74</v>
      </c>
      <c r="I80" s="46" t="s">
        <v>22</v>
      </c>
      <c r="J80" s="47" t="s">
        <v>538</v>
      </c>
      <c r="K80" s="46" t="s">
        <v>30</v>
      </c>
      <c r="L80" s="46" t="s">
        <v>31</v>
      </c>
      <c r="M80" s="48">
        <v>85</v>
      </c>
      <c r="N80" s="49">
        <v>129532.48</v>
      </c>
      <c r="O80" s="234"/>
    </row>
    <row r="81" spans="1:15" s="19" customFormat="1" ht="16" x14ac:dyDescent="0.2">
      <c r="A81" s="46" t="s">
        <v>369</v>
      </c>
      <c r="B81" s="46" t="s">
        <v>534</v>
      </c>
      <c r="C81" s="46" t="s">
        <v>168</v>
      </c>
      <c r="D81" s="232" t="s">
        <v>535</v>
      </c>
      <c r="E81" s="232"/>
      <c r="F81" s="46" t="s">
        <v>805</v>
      </c>
      <c r="G81" s="46" t="s">
        <v>73</v>
      </c>
      <c r="H81" s="46" t="s">
        <v>74</v>
      </c>
      <c r="I81" s="46" t="s">
        <v>22</v>
      </c>
      <c r="J81" s="47" t="s">
        <v>91</v>
      </c>
      <c r="K81" s="46" t="s">
        <v>24</v>
      </c>
      <c r="L81" s="46" t="s">
        <v>86</v>
      </c>
      <c r="M81" s="48">
        <v>85</v>
      </c>
      <c r="N81" s="49">
        <v>152271</v>
      </c>
      <c r="O81" s="234"/>
    </row>
    <row r="82" spans="1:15" s="19" customFormat="1" ht="16" x14ac:dyDescent="0.2">
      <c r="A82" s="46" t="s">
        <v>369</v>
      </c>
      <c r="B82" s="46" t="s">
        <v>534</v>
      </c>
      <c r="C82" s="46" t="s">
        <v>168</v>
      </c>
      <c r="D82" s="233" t="s">
        <v>535</v>
      </c>
      <c r="E82" s="233"/>
      <c r="F82" s="46" t="s">
        <v>805</v>
      </c>
      <c r="G82" s="46" t="s">
        <v>73</v>
      </c>
      <c r="H82" s="46" t="s">
        <v>74</v>
      </c>
      <c r="I82" s="46" t="s">
        <v>22</v>
      </c>
      <c r="J82" s="47" t="s">
        <v>539</v>
      </c>
      <c r="K82" s="46" t="s">
        <v>20</v>
      </c>
      <c r="L82" s="46" t="s">
        <v>59</v>
      </c>
      <c r="M82" s="48">
        <v>80</v>
      </c>
      <c r="N82" s="49">
        <v>206747.55</v>
      </c>
      <c r="O82" s="234"/>
    </row>
    <row r="83" spans="1:15" s="19" customFormat="1" ht="30" customHeight="1" x14ac:dyDescent="0.2">
      <c r="A83" s="46" t="s">
        <v>369</v>
      </c>
      <c r="B83" s="46" t="s">
        <v>521</v>
      </c>
      <c r="C83" s="46" t="s">
        <v>522</v>
      </c>
      <c r="D83" s="248" t="s">
        <v>523</v>
      </c>
      <c r="E83" s="248" t="str">
        <f>VLOOKUP(B83,Description!$A$2:$B$88,2,FALSE)</f>
        <v>To enhance the capacity for climate change adaptation and disaster risk prevention in the regions of Puglia and Molise, Albania, and Montenegro through the development and implementation of innovative, ecosystem-based risk management solutions. This will be achieved by promoting interregional cooperation and equipping at least 60 local innovators with new tools and strategies, thereby increasing resilience and reducing vulnerability to environmental risks in these territories.</v>
      </c>
      <c r="F83" s="46" t="s">
        <v>805</v>
      </c>
      <c r="G83" s="46" t="s">
        <v>44</v>
      </c>
      <c r="H83" s="46" t="s">
        <v>45</v>
      </c>
      <c r="I83" s="46" t="s">
        <v>18</v>
      </c>
      <c r="J83" s="47" t="s">
        <v>524</v>
      </c>
      <c r="K83" s="46" t="s">
        <v>20</v>
      </c>
      <c r="L83" s="46" t="s">
        <v>67</v>
      </c>
      <c r="M83" s="48">
        <v>80</v>
      </c>
      <c r="N83" s="49">
        <v>424436.2</v>
      </c>
      <c r="O83" s="234">
        <f>SUMIF($C$3:$C$231,C83,$N$3:$N$231)</f>
        <v>1036131.45</v>
      </c>
    </row>
    <row r="84" spans="1:15" s="19" customFormat="1" ht="32" x14ac:dyDescent="0.2">
      <c r="A84" s="46" t="s">
        <v>369</v>
      </c>
      <c r="B84" s="46" t="s">
        <v>521</v>
      </c>
      <c r="C84" s="46" t="s">
        <v>522</v>
      </c>
      <c r="D84" s="184" t="s">
        <v>523</v>
      </c>
      <c r="E84" s="184"/>
      <c r="F84" s="46" t="s">
        <v>805</v>
      </c>
      <c r="G84" s="46" t="s">
        <v>44</v>
      </c>
      <c r="H84" s="46" t="s">
        <v>45</v>
      </c>
      <c r="I84" s="46" t="s">
        <v>22</v>
      </c>
      <c r="J84" s="47" t="s">
        <v>525</v>
      </c>
      <c r="K84" s="46" t="s">
        <v>20</v>
      </c>
      <c r="L84" s="46" t="s">
        <v>35</v>
      </c>
      <c r="M84" s="48">
        <v>80</v>
      </c>
      <c r="N84" s="49">
        <v>125435.52</v>
      </c>
      <c r="O84" s="234"/>
    </row>
    <row r="85" spans="1:15" s="19" customFormat="1" ht="32" x14ac:dyDescent="0.2">
      <c r="A85" s="46" t="s">
        <v>369</v>
      </c>
      <c r="B85" s="46" t="s">
        <v>521</v>
      </c>
      <c r="C85" s="46" t="s">
        <v>522</v>
      </c>
      <c r="D85" s="184" t="s">
        <v>523</v>
      </c>
      <c r="E85" s="184"/>
      <c r="F85" s="46" t="s">
        <v>805</v>
      </c>
      <c r="G85" s="46" t="s">
        <v>44</v>
      </c>
      <c r="H85" s="46" t="s">
        <v>45</v>
      </c>
      <c r="I85" s="46" t="s">
        <v>22</v>
      </c>
      <c r="J85" s="47" t="s">
        <v>526</v>
      </c>
      <c r="K85" s="46" t="s">
        <v>24</v>
      </c>
      <c r="L85" s="46" t="s">
        <v>126</v>
      </c>
      <c r="M85" s="48">
        <v>85</v>
      </c>
      <c r="N85" s="49">
        <v>267120</v>
      </c>
      <c r="O85" s="234"/>
    </row>
    <row r="86" spans="1:15" s="19" customFormat="1" ht="48" x14ac:dyDescent="0.2">
      <c r="A86" s="46" t="s">
        <v>369</v>
      </c>
      <c r="B86" s="46" t="s">
        <v>521</v>
      </c>
      <c r="C86" s="46" t="s">
        <v>522</v>
      </c>
      <c r="D86" s="184" t="s">
        <v>523</v>
      </c>
      <c r="E86" s="184"/>
      <c r="F86" s="46" t="s">
        <v>805</v>
      </c>
      <c r="G86" s="46" t="s">
        <v>44</v>
      </c>
      <c r="H86" s="46" t="s">
        <v>45</v>
      </c>
      <c r="I86" s="46" t="s">
        <v>22</v>
      </c>
      <c r="J86" s="47" t="s">
        <v>527</v>
      </c>
      <c r="K86" s="46" t="s">
        <v>30</v>
      </c>
      <c r="L86" s="46" t="s">
        <v>31</v>
      </c>
      <c r="M86" s="48">
        <v>85</v>
      </c>
      <c r="N86" s="49">
        <v>103254.8</v>
      </c>
      <c r="O86" s="234"/>
    </row>
    <row r="87" spans="1:15" s="19" customFormat="1" ht="48" x14ac:dyDescent="0.2">
      <c r="A87" s="46" t="s">
        <v>369</v>
      </c>
      <c r="B87" s="46" t="s">
        <v>521</v>
      </c>
      <c r="C87" s="46" t="s">
        <v>522</v>
      </c>
      <c r="D87" s="249" t="s">
        <v>523</v>
      </c>
      <c r="E87" s="249"/>
      <c r="F87" s="46" t="s">
        <v>805</v>
      </c>
      <c r="G87" s="46" t="s">
        <v>44</v>
      </c>
      <c r="H87" s="46" t="s">
        <v>45</v>
      </c>
      <c r="I87" s="46" t="s">
        <v>22</v>
      </c>
      <c r="J87" s="47" t="s">
        <v>528</v>
      </c>
      <c r="K87" s="46" t="s">
        <v>20</v>
      </c>
      <c r="L87" s="46" t="s">
        <v>67</v>
      </c>
      <c r="M87" s="48">
        <v>80</v>
      </c>
      <c r="N87" s="49">
        <v>115884.93</v>
      </c>
      <c r="O87" s="234"/>
    </row>
    <row r="88" spans="1:15" s="19" customFormat="1" ht="16" x14ac:dyDescent="0.2">
      <c r="A88" s="46" t="s">
        <v>369</v>
      </c>
      <c r="B88" s="46" t="s">
        <v>496</v>
      </c>
      <c r="C88" s="46" t="s">
        <v>497</v>
      </c>
      <c r="D88" s="248" t="s">
        <v>498</v>
      </c>
      <c r="E88" s="248" t="str">
        <f>VLOOKUP(B88,Description!$A$2:$B$88,2,FALSE)</f>
        <v xml:space="preserve">The overall objective of the ENERGY project is to enhance energy efficiency in the South Adriatic region by analyzing and monitoring in energy consumption across selected buildings in partner municipalities. The primary beneficiaries include authorities, interest groups, stakeholders and the community, which will utilize the project results to improve their knowledge on energy management practices. Ultimately, the project intends to raise the general awareness on energy efficiency among citizens </v>
      </c>
      <c r="F88" s="46" t="s">
        <v>805</v>
      </c>
      <c r="G88" s="46" t="s">
        <v>46</v>
      </c>
      <c r="H88" s="46" t="s">
        <v>47</v>
      </c>
      <c r="I88" s="46" t="s">
        <v>18</v>
      </c>
      <c r="J88" s="47" t="s">
        <v>215</v>
      </c>
      <c r="K88" s="46" t="s">
        <v>20</v>
      </c>
      <c r="L88" s="46" t="s">
        <v>50</v>
      </c>
      <c r="M88" s="48">
        <v>80</v>
      </c>
      <c r="N88" s="49">
        <v>282028.2</v>
      </c>
      <c r="O88" s="234">
        <f>SUMIF($C$3:$C$231,C88,$N$3:$N$231)</f>
        <v>971250.14999999991</v>
      </c>
    </row>
    <row r="89" spans="1:15" s="19" customFormat="1" ht="16" x14ac:dyDescent="0.2">
      <c r="A89" s="46" t="s">
        <v>369</v>
      </c>
      <c r="B89" s="46" t="s">
        <v>496</v>
      </c>
      <c r="C89" s="46" t="s">
        <v>497</v>
      </c>
      <c r="D89" s="184"/>
      <c r="E89" s="184"/>
      <c r="F89" s="46" t="s">
        <v>805</v>
      </c>
      <c r="G89" s="46" t="s">
        <v>46</v>
      </c>
      <c r="H89" s="46" t="s">
        <v>47</v>
      </c>
      <c r="I89" s="46" t="s">
        <v>22</v>
      </c>
      <c r="J89" s="47" t="s">
        <v>322</v>
      </c>
      <c r="K89" s="46" t="s">
        <v>20</v>
      </c>
      <c r="L89" s="46" t="s">
        <v>35</v>
      </c>
      <c r="M89" s="48">
        <v>80</v>
      </c>
      <c r="N89" s="49">
        <v>197568</v>
      </c>
      <c r="O89" s="234"/>
    </row>
    <row r="90" spans="1:15" s="19" customFormat="1" ht="16" x14ac:dyDescent="0.2">
      <c r="A90" s="46" t="s">
        <v>369</v>
      </c>
      <c r="B90" s="46" t="s">
        <v>496</v>
      </c>
      <c r="C90" s="46" t="s">
        <v>497</v>
      </c>
      <c r="D90" s="184"/>
      <c r="E90" s="184"/>
      <c r="F90" s="46" t="s">
        <v>805</v>
      </c>
      <c r="G90" s="46" t="s">
        <v>46</v>
      </c>
      <c r="H90" s="46" t="s">
        <v>47</v>
      </c>
      <c r="I90" s="46" t="s">
        <v>22</v>
      </c>
      <c r="J90" s="47" t="s">
        <v>499</v>
      </c>
      <c r="K90" s="46" t="s">
        <v>24</v>
      </c>
      <c r="L90" s="46" t="s">
        <v>86</v>
      </c>
      <c r="M90" s="48">
        <v>85</v>
      </c>
      <c r="N90" s="49">
        <v>184090</v>
      </c>
      <c r="O90" s="234"/>
    </row>
    <row r="91" spans="1:15" s="19" customFormat="1" ht="16" x14ac:dyDescent="0.2">
      <c r="A91" s="46" t="s">
        <v>369</v>
      </c>
      <c r="B91" s="46" t="s">
        <v>496</v>
      </c>
      <c r="C91" s="46" t="s">
        <v>497</v>
      </c>
      <c r="D91" s="184"/>
      <c r="E91" s="184"/>
      <c r="F91" s="46" t="s">
        <v>805</v>
      </c>
      <c r="G91" s="46" t="s">
        <v>46</v>
      </c>
      <c r="H91" s="46" t="s">
        <v>47</v>
      </c>
      <c r="I91" s="46" t="s">
        <v>22</v>
      </c>
      <c r="J91" s="47" t="s">
        <v>92</v>
      </c>
      <c r="K91" s="46" t="s">
        <v>30</v>
      </c>
      <c r="L91" s="46" t="s">
        <v>31</v>
      </c>
      <c r="M91" s="48">
        <v>85</v>
      </c>
      <c r="N91" s="49">
        <v>186918.95</v>
      </c>
      <c r="O91" s="234"/>
    </row>
    <row r="92" spans="1:15" s="19" customFormat="1" ht="32" x14ac:dyDescent="0.2">
      <c r="A92" s="46" t="s">
        <v>369</v>
      </c>
      <c r="B92" s="46" t="s">
        <v>496</v>
      </c>
      <c r="C92" s="46" t="s">
        <v>497</v>
      </c>
      <c r="D92" s="249"/>
      <c r="E92" s="249"/>
      <c r="F92" s="46" t="s">
        <v>805</v>
      </c>
      <c r="G92" s="46" t="s">
        <v>46</v>
      </c>
      <c r="H92" s="46" t="s">
        <v>47</v>
      </c>
      <c r="I92" s="46" t="s">
        <v>22</v>
      </c>
      <c r="J92" s="47" t="s">
        <v>500</v>
      </c>
      <c r="K92" s="46" t="s">
        <v>30</v>
      </c>
      <c r="L92" s="46" t="s">
        <v>31</v>
      </c>
      <c r="M92" s="48">
        <v>85</v>
      </c>
      <c r="N92" s="49">
        <v>120645</v>
      </c>
      <c r="O92" s="234"/>
    </row>
    <row r="93" spans="1:15" s="19" customFormat="1" ht="32" x14ac:dyDescent="0.2">
      <c r="A93" s="46" t="s">
        <v>369</v>
      </c>
      <c r="B93" s="46" t="s">
        <v>542</v>
      </c>
      <c r="C93" s="46" t="s">
        <v>543</v>
      </c>
      <c r="D93" s="231" t="s">
        <v>544</v>
      </c>
      <c r="E93" s="231" t="str">
        <f>VLOOKUP(B93,Description!$A$2:$B$88,2,FALSE)</f>
        <v>The EVOLVE project addresses biodiversity preservation and sustainable development in IPA CBC regions, emphasizing digital transformation to promote green growth. By establishing Open Innovation Hubs model after European Digital Innovation Hubs (EDIHs) in Albania and Montenegro, EVOLVE supports digitalization to enhance biodiversity protection. Key outputs include creating two Biodiversity Digital Hubs, a knowledge transfer package, and best practices for SMEs and public sectors, fostering cross-border cooperation and aligning local efforts with EU sustainability goals.</v>
      </c>
      <c r="F93" s="46" t="s">
        <v>805</v>
      </c>
      <c r="G93" s="46" t="s">
        <v>73</v>
      </c>
      <c r="H93" s="46" t="s">
        <v>74</v>
      </c>
      <c r="I93" s="46" t="s">
        <v>18</v>
      </c>
      <c r="J93" s="47" t="s">
        <v>545</v>
      </c>
      <c r="K93" s="46" t="s">
        <v>24</v>
      </c>
      <c r="L93" s="46" t="s">
        <v>25</v>
      </c>
      <c r="M93" s="48">
        <v>85</v>
      </c>
      <c r="N93" s="49">
        <v>270855.59999999998</v>
      </c>
      <c r="O93" s="234">
        <f>SUMIF($C$3:$C$231,C93,$N$3:$N$231)</f>
        <v>1037322.0499999999</v>
      </c>
    </row>
    <row r="94" spans="1:15" s="19" customFormat="1" ht="48" x14ac:dyDescent="0.2">
      <c r="A94" s="46" t="s">
        <v>369</v>
      </c>
      <c r="B94" s="46" t="s">
        <v>542</v>
      </c>
      <c r="C94" s="46" t="s">
        <v>543</v>
      </c>
      <c r="D94" s="232" t="s">
        <v>544</v>
      </c>
      <c r="E94" s="232"/>
      <c r="F94" s="46" t="s">
        <v>805</v>
      </c>
      <c r="G94" s="46" t="s">
        <v>73</v>
      </c>
      <c r="H94" s="46" t="s">
        <v>74</v>
      </c>
      <c r="I94" s="46" t="s">
        <v>22</v>
      </c>
      <c r="J94" s="47" t="s">
        <v>546</v>
      </c>
      <c r="K94" s="46" t="s">
        <v>20</v>
      </c>
      <c r="L94" s="46" t="s">
        <v>50</v>
      </c>
      <c r="M94" s="48">
        <v>80</v>
      </c>
      <c r="N94" s="49">
        <v>331992.5</v>
      </c>
      <c r="O94" s="234"/>
    </row>
    <row r="95" spans="1:15" s="19" customFormat="1" ht="39.75" customHeight="1" x14ac:dyDescent="0.2">
      <c r="A95" s="46" t="s">
        <v>369</v>
      </c>
      <c r="B95" s="46" t="s">
        <v>542</v>
      </c>
      <c r="C95" s="46" t="s">
        <v>543</v>
      </c>
      <c r="D95" s="232" t="s">
        <v>544</v>
      </c>
      <c r="E95" s="232"/>
      <c r="F95" s="46" t="s">
        <v>805</v>
      </c>
      <c r="G95" s="46" t="s">
        <v>73</v>
      </c>
      <c r="H95" s="46" t="s">
        <v>74</v>
      </c>
      <c r="I95" s="46" t="s">
        <v>22</v>
      </c>
      <c r="J95" s="47" t="s">
        <v>440</v>
      </c>
      <c r="K95" s="46" t="s">
        <v>30</v>
      </c>
      <c r="L95" s="46" t="s">
        <v>31</v>
      </c>
      <c r="M95" s="48">
        <v>85</v>
      </c>
      <c r="N95" s="49">
        <v>158766.29999999999</v>
      </c>
      <c r="O95" s="234"/>
    </row>
    <row r="96" spans="1:15" s="19" customFormat="1" ht="32" x14ac:dyDescent="0.2">
      <c r="A96" s="46" t="s">
        <v>369</v>
      </c>
      <c r="B96" s="46" t="s">
        <v>542</v>
      </c>
      <c r="C96" s="46" t="s">
        <v>543</v>
      </c>
      <c r="D96" s="232" t="s">
        <v>544</v>
      </c>
      <c r="E96" s="232"/>
      <c r="F96" s="46" t="s">
        <v>805</v>
      </c>
      <c r="G96" s="46" t="s">
        <v>73</v>
      </c>
      <c r="H96" s="46" t="s">
        <v>74</v>
      </c>
      <c r="I96" s="46" t="s">
        <v>22</v>
      </c>
      <c r="J96" s="47" t="s">
        <v>427</v>
      </c>
      <c r="K96" s="46" t="s">
        <v>24</v>
      </c>
      <c r="L96" s="46" t="s">
        <v>25</v>
      </c>
      <c r="M96" s="48">
        <v>85</v>
      </c>
      <c r="N96" s="49">
        <v>80832.39</v>
      </c>
      <c r="O96" s="234"/>
    </row>
    <row r="97" spans="1:15" s="19" customFormat="1" ht="16" x14ac:dyDescent="0.2">
      <c r="A97" s="46" t="s">
        <v>369</v>
      </c>
      <c r="B97" s="46" t="s">
        <v>542</v>
      </c>
      <c r="C97" s="46" t="s">
        <v>543</v>
      </c>
      <c r="D97" s="232" t="s">
        <v>544</v>
      </c>
      <c r="E97" s="232"/>
      <c r="F97" s="46" t="s">
        <v>805</v>
      </c>
      <c r="G97" s="46" t="s">
        <v>73</v>
      </c>
      <c r="H97" s="46" t="s">
        <v>74</v>
      </c>
      <c r="I97" s="46" t="s">
        <v>22</v>
      </c>
      <c r="J97" s="47" t="s">
        <v>547</v>
      </c>
      <c r="K97" s="46" t="s">
        <v>30</v>
      </c>
      <c r="L97" s="46" t="s">
        <v>31</v>
      </c>
      <c r="M97" s="48">
        <v>85</v>
      </c>
      <c r="N97" s="49">
        <v>80740.800000000003</v>
      </c>
      <c r="O97" s="234"/>
    </row>
    <row r="98" spans="1:15" s="19" customFormat="1" ht="48" x14ac:dyDescent="0.2">
      <c r="A98" s="46" t="s">
        <v>369</v>
      </c>
      <c r="B98" s="46" t="s">
        <v>542</v>
      </c>
      <c r="C98" s="46" t="s">
        <v>543</v>
      </c>
      <c r="D98" s="233" t="s">
        <v>544</v>
      </c>
      <c r="E98" s="233"/>
      <c r="F98" s="46" t="s">
        <v>805</v>
      </c>
      <c r="G98" s="46" t="s">
        <v>73</v>
      </c>
      <c r="H98" s="46" t="s">
        <v>74</v>
      </c>
      <c r="I98" s="46" t="s">
        <v>22</v>
      </c>
      <c r="J98" s="47" t="s">
        <v>548</v>
      </c>
      <c r="K98" s="46" t="s">
        <v>20</v>
      </c>
      <c r="L98" s="46" t="s">
        <v>35</v>
      </c>
      <c r="M98" s="48">
        <v>80</v>
      </c>
      <c r="N98" s="49">
        <v>114134.46</v>
      </c>
      <c r="O98" s="234"/>
    </row>
    <row r="99" spans="1:15" s="19" customFormat="1" ht="15" customHeight="1" x14ac:dyDescent="0.2">
      <c r="A99" s="46" t="s">
        <v>369</v>
      </c>
      <c r="B99" s="46" t="s">
        <v>590</v>
      </c>
      <c r="C99" s="46" t="s">
        <v>591</v>
      </c>
      <c r="D99" s="248" t="s">
        <v>592</v>
      </c>
      <c r="E99" s="248" t="str">
        <f>VLOOKUP(B99,Description!$A$2:$B$88,2,FALSE)</f>
        <v>Enhance regional resilience to wildfire risks through a comprehensive strategy,including risk analysis, emergency planning, knowledge sharing, and cross-border cooperation. it aims to implement advanced wildfire risk mapping and improve early warning systems</v>
      </c>
      <c r="F99" s="46" t="s">
        <v>805</v>
      </c>
      <c r="G99" s="46" t="s">
        <v>44</v>
      </c>
      <c r="H99" s="46" t="s">
        <v>45</v>
      </c>
      <c r="I99" s="46" t="s">
        <v>18</v>
      </c>
      <c r="J99" s="47" t="s">
        <v>593</v>
      </c>
      <c r="K99" s="46" t="s">
        <v>20</v>
      </c>
      <c r="L99" s="46" t="s">
        <v>67</v>
      </c>
      <c r="M99" s="48">
        <v>80</v>
      </c>
      <c r="N99" s="49">
        <v>236801.28</v>
      </c>
      <c r="O99" s="234">
        <f>SUMIF($C$3:$C$231,C99,$N$3:$N$231)</f>
        <v>1056676.96</v>
      </c>
    </row>
    <row r="100" spans="1:15" s="19" customFormat="1" ht="15" customHeight="1" x14ac:dyDescent="0.2">
      <c r="A100" s="46" t="s">
        <v>369</v>
      </c>
      <c r="B100" s="46" t="s">
        <v>590</v>
      </c>
      <c r="C100" s="46" t="s">
        <v>591</v>
      </c>
      <c r="D100" s="184"/>
      <c r="E100" s="184"/>
      <c r="F100" s="46" t="s">
        <v>805</v>
      </c>
      <c r="G100" s="46" t="s">
        <v>44</v>
      </c>
      <c r="H100" s="46" t="s">
        <v>45</v>
      </c>
      <c r="I100" s="46" t="s">
        <v>22</v>
      </c>
      <c r="J100" s="47" t="s">
        <v>279</v>
      </c>
      <c r="K100" s="46" t="s">
        <v>20</v>
      </c>
      <c r="L100" s="46" t="s">
        <v>35</v>
      </c>
      <c r="M100" s="48">
        <v>80</v>
      </c>
      <c r="N100" s="49">
        <v>185003.28</v>
      </c>
      <c r="O100" s="234"/>
    </row>
    <row r="101" spans="1:15" s="19" customFormat="1" ht="15" customHeight="1" x14ac:dyDescent="0.2">
      <c r="A101" s="46" t="s">
        <v>369</v>
      </c>
      <c r="B101" s="46" t="s">
        <v>590</v>
      </c>
      <c r="C101" s="46" t="s">
        <v>591</v>
      </c>
      <c r="D101" s="184"/>
      <c r="E101" s="184"/>
      <c r="F101" s="46" t="s">
        <v>805</v>
      </c>
      <c r="G101" s="46" t="s">
        <v>44</v>
      </c>
      <c r="H101" s="46" t="s">
        <v>45</v>
      </c>
      <c r="I101" s="46" t="s">
        <v>22</v>
      </c>
      <c r="J101" s="47" t="s">
        <v>594</v>
      </c>
      <c r="K101" s="46" t="s">
        <v>20</v>
      </c>
      <c r="L101" s="46" t="s">
        <v>595</v>
      </c>
      <c r="M101" s="48">
        <v>80</v>
      </c>
      <c r="N101" s="49">
        <v>162764</v>
      </c>
      <c r="O101" s="234"/>
    </row>
    <row r="102" spans="1:15" s="19" customFormat="1" ht="15" customHeight="1" x14ac:dyDescent="0.2">
      <c r="A102" s="46" t="s">
        <v>369</v>
      </c>
      <c r="B102" s="46" t="s">
        <v>590</v>
      </c>
      <c r="C102" s="46" t="s">
        <v>591</v>
      </c>
      <c r="D102" s="184"/>
      <c r="E102" s="184"/>
      <c r="F102" s="46" t="s">
        <v>805</v>
      </c>
      <c r="G102" s="46" t="s">
        <v>44</v>
      </c>
      <c r="H102" s="46" t="s">
        <v>45</v>
      </c>
      <c r="I102" s="46" t="s">
        <v>22</v>
      </c>
      <c r="J102" s="47" t="s">
        <v>363</v>
      </c>
      <c r="K102" s="46" t="s">
        <v>24</v>
      </c>
      <c r="L102" s="46" t="s">
        <v>25</v>
      </c>
      <c r="M102" s="48">
        <v>85</v>
      </c>
      <c r="N102" s="49">
        <v>236048.4</v>
      </c>
      <c r="O102" s="234"/>
    </row>
    <row r="103" spans="1:15" s="19" customFormat="1" ht="15" customHeight="1" x14ac:dyDescent="0.2">
      <c r="A103" s="46" t="s">
        <v>369</v>
      </c>
      <c r="B103" s="46" t="s">
        <v>590</v>
      </c>
      <c r="C103" s="46" t="s">
        <v>591</v>
      </c>
      <c r="D103" s="249"/>
      <c r="E103" s="249"/>
      <c r="F103" s="46" t="s">
        <v>805</v>
      </c>
      <c r="G103" s="46" t="s">
        <v>44</v>
      </c>
      <c r="H103" s="46" t="s">
        <v>45</v>
      </c>
      <c r="I103" s="46" t="s">
        <v>22</v>
      </c>
      <c r="J103" s="47" t="s">
        <v>596</v>
      </c>
      <c r="K103" s="46" t="s">
        <v>30</v>
      </c>
      <c r="L103" s="46" t="s">
        <v>31</v>
      </c>
      <c r="M103" s="48">
        <v>85</v>
      </c>
      <c r="N103" s="49">
        <v>236060</v>
      </c>
      <c r="O103" s="234"/>
    </row>
    <row r="104" spans="1:15" s="19" customFormat="1" ht="15" customHeight="1" x14ac:dyDescent="0.2">
      <c r="A104" s="46" t="s">
        <v>369</v>
      </c>
      <c r="B104" s="46" t="s">
        <v>379</v>
      </c>
      <c r="C104" s="46" t="s">
        <v>380</v>
      </c>
      <c r="D104" s="248" t="s">
        <v>381</v>
      </c>
      <c r="E104" s="248" t="str">
        <f>VLOOKUP(B104,Description!$A$2:$B$88,2,FALSE)</f>
        <v>LASPEH 2.0 aims to enhance ecosystem resilience in the South Adriatic by creating unified tools and strategies to protect natural heritage and landscapes, focusing on species and habitats under the EU 92/43/EEC and 79/409/EEC Directives. The project will develop joint conservation measures, training, concrete actions, and awareness campaigns for species like the little tern and Marsican brown bear and habitats such as grasslands and lagoons. Aligned with EU restoration goals, it promotes cross-border collaboration, benefiting Natura 2000 managers, experts, and regional authorities.</v>
      </c>
      <c r="F104" s="46" t="s">
        <v>805</v>
      </c>
      <c r="G104" s="46" t="s">
        <v>73</v>
      </c>
      <c r="H104" s="46" t="s">
        <v>74</v>
      </c>
      <c r="I104" s="46" t="s">
        <v>18</v>
      </c>
      <c r="J104" s="47" t="s">
        <v>284</v>
      </c>
      <c r="K104" s="46" t="s">
        <v>20</v>
      </c>
      <c r="L104" s="46" t="s">
        <v>67</v>
      </c>
      <c r="M104" s="48">
        <v>80</v>
      </c>
      <c r="N104" s="49">
        <v>218084.1</v>
      </c>
      <c r="O104" s="234">
        <f>SUMIF($C$3:$C$231,C104,$N$3:$N$231)</f>
        <v>870156.33</v>
      </c>
    </row>
    <row r="105" spans="1:15" s="19" customFormat="1" ht="32" x14ac:dyDescent="0.2">
      <c r="A105" s="46" t="s">
        <v>369</v>
      </c>
      <c r="B105" s="46" t="s">
        <v>379</v>
      </c>
      <c r="C105" s="46" t="s">
        <v>380</v>
      </c>
      <c r="D105" s="184"/>
      <c r="E105" s="184"/>
      <c r="F105" s="46" t="s">
        <v>805</v>
      </c>
      <c r="G105" s="46" t="s">
        <v>73</v>
      </c>
      <c r="H105" s="46" t="s">
        <v>74</v>
      </c>
      <c r="I105" s="46" t="s">
        <v>22</v>
      </c>
      <c r="J105" s="47" t="s">
        <v>382</v>
      </c>
      <c r="K105" s="46" t="s">
        <v>20</v>
      </c>
      <c r="L105" s="46" t="s">
        <v>383</v>
      </c>
      <c r="M105" s="48">
        <v>80</v>
      </c>
      <c r="N105" s="49">
        <v>143203.16</v>
      </c>
      <c r="O105" s="234"/>
    </row>
    <row r="106" spans="1:15" s="19" customFormat="1" ht="32" x14ac:dyDescent="0.2">
      <c r="A106" s="46" t="s">
        <v>369</v>
      </c>
      <c r="B106" s="46" t="s">
        <v>379</v>
      </c>
      <c r="C106" s="46" t="s">
        <v>380</v>
      </c>
      <c r="D106" s="184"/>
      <c r="E106" s="184"/>
      <c r="F106" s="46" t="s">
        <v>805</v>
      </c>
      <c r="G106" s="46" t="s">
        <v>73</v>
      </c>
      <c r="H106" s="46" t="s">
        <v>74</v>
      </c>
      <c r="I106" s="46" t="s">
        <v>22</v>
      </c>
      <c r="J106" s="47" t="s">
        <v>77</v>
      </c>
      <c r="K106" s="46" t="s">
        <v>30</v>
      </c>
      <c r="L106" s="46" t="s">
        <v>31</v>
      </c>
      <c r="M106" s="48">
        <v>85</v>
      </c>
      <c r="N106" s="49">
        <v>210228.72</v>
      </c>
      <c r="O106" s="234"/>
    </row>
    <row r="107" spans="1:15" s="19" customFormat="1" ht="29.25" customHeight="1" x14ac:dyDescent="0.2">
      <c r="A107" s="46" t="s">
        <v>369</v>
      </c>
      <c r="B107" s="46" t="s">
        <v>379</v>
      </c>
      <c r="C107" s="46" t="s">
        <v>380</v>
      </c>
      <c r="D107" s="184"/>
      <c r="E107" s="184"/>
      <c r="F107" s="46" t="s">
        <v>805</v>
      </c>
      <c r="G107" s="46" t="s">
        <v>73</v>
      </c>
      <c r="H107" s="46" t="s">
        <v>74</v>
      </c>
      <c r="I107" s="46" t="s">
        <v>22</v>
      </c>
      <c r="J107" s="47" t="s">
        <v>384</v>
      </c>
      <c r="K107" s="46" t="s">
        <v>24</v>
      </c>
      <c r="L107" s="46" t="s">
        <v>25</v>
      </c>
      <c r="M107" s="48">
        <v>85</v>
      </c>
      <c r="N107" s="49">
        <v>152543.20000000001</v>
      </c>
      <c r="O107" s="234"/>
    </row>
    <row r="108" spans="1:15" s="19" customFormat="1" ht="45" customHeight="1" x14ac:dyDescent="0.2">
      <c r="A108" s="46" t="s">
        <v>369</v>
      </c>
      <c r="B108" s="46" t="s">
        <v>379</v>
      </c>
      <c r="C108" s="46" t="s">
        <v>380</v>
      </c>
      <c r="D108" s="249"/>
      <c r="E108" s="249"/>
      <c r="F108" s="46" t="s">
        <v>805</v>
      </c>
      <c r="G108" s="46" t="s">
        <v>73</v>
      </c>
      <c r="H108" s="46" t="s">
        <v>74</v>
      </c>
      <c r="I108" s="46" t="s">
        <v>22</v>
      </c>
      <c r="J108" s="47" t="s">
        <v>139</v>
      </c>
      <c r="K108" s="46" t="s">
        <v>20</v>
      </c>
      <c r="L108" s="46" t="s">
        <v>82</v>
      </c>
      <c r="M108" s="48">
        <v>80</v>
      </c>
      <c r="N108" s="49">
        <v>146097.15</v>
      </c>
      <c r="O108" s="234"/>
    </row>
    <row r="109" spans="1:15" s="19" customFormat="1" ht="32" x14ac:dyDescent="0.2">
      <c r="A109" s="46" t="s">
        <v>369</v>
      </c>
      <c r="B109" s="46" t="s">
        <v>641</v>
      </c>
      <c r="C109" s="46" t="s">
        <v>642</v>
      </c>
      <c r="D109" s="231" t="s">
        <v>643</v>
      </c>
      <c r="E109" s="231" t="str">
        <f>VLOOKUP(B109,Description!$A$2:$B$88,2,FALSE)</f>
        <v>The MICA project aims to mitigate the impacts of climate change on human health by adopting an integrated approach based on the One Health concept, which considers the interconnections between human, animal, and environmental health. The project focuses on implementing pilot actions in Italy, Albania, and Montenegro, with the objective of developing common risk assessment strategies, decision support tools, and policy guidelines to address climate change-related threats.</v>
      </c>
      <c r="F109" s="46" t="s">
        <v>805</v>
      </c>
      <c r="G109" s="46" t="s">
        <v>44</v>
      </c>
      <c r="H109" s="46" t="s">
        <v>45</v>
      </c>
      <c r="I109" s="46" t="s">
        <v>18</v>
      </c>
      <c r="J109" s="47" t="s">
        <v>129</v>
      </c>
      <c r="K109" s="46" t="s">
        <v>20</v>
      </c>
      <c r="L109" s="46" t="s">
        <v>67</v>
      </c>
      <c r="M109" s="48">
        <v>80</v>
      </c>
      <c r="N109" s="49">
        <v>231034.13</v>
      </c>
      <c r="O109" s="234">
        <f>SUMIF($C$3:$C$231,C109,$N$3:$N$231)</f>
        <v>1117576.08</v>
      </c>
    </row>
    <row r="110" spans="1:15" s="19" customFormat="1" ht="48" x14ac:dyDescent="0.2">
      <c r="A110" s="46" t="s">
        <v>369</v>
      </c>
      <c r="B110" s="46" t="s">
        <v>641</v>
      </c>
      <c r="C110" s="46" t="s">
        <v>642</v>
      </c>
      <c r="D110" s="232" t="s">
        <v>643</v>
      </c>
      <c r="E110" s="232"/>
      <c r="F110" s="46" t="s">
        <v>805</v>
      </c>
      <c r="G110" s="46" t="s">
        <v>44</v>
      </c>
      <c r="H110" s="46" t="s">
        <v>45</v>
      </c>
      <c r="I110" s="46" t="s">
        <v>22</v>
      </c>
      <c r="J110" s="47" t="s">
        <v>644</v>
      </c>
      <c r="K110" s="46" t="s">
        <v>20</v>
      </c>
      <c r="L110" s="46" t="s">
        <v>67</v>
      </c>
      <c r="M110" s="48">
        <v>80</v>
      </c>
      <c r="N110" s="49">
        <v>204810.07</v>
      </c>
      <c r="O110" s="234"/>
    </row>
    <row r="111" spans="1:15" s="19" customFormat="1" ht="16" x14ac:dyDescent="0.2">
      <c r="A111" s="46" t="s">
        <v>369</v>
      </c>
      <c r="B111" s="46" t="s">
        <v>641</v>
      </c>
      <c r="C111" s="46" t="s">
        <v>642</v>
      </c>
      <c r="D111" s="232" t="s">
        <v>643</v>
      </c>
      <c r="E111" s="232"/>
      <c r="F111" s="46" t="s">
        <v>805</v>
      </c>
      <c r="G111" s="46" t="s">
        <v>44</v>
      </c>
      <c r="H111" s="46" t="s">
        <v>45</v>
      </c>
      <c r="I111" s="46" t="s">
        <v>22</v>
      </c>
      <c r="J111" s="47" t="s">
        <v>239</v>
      </c>
      <c r="K111" s="46" t="s">
        <v>20</v>
      </c>
      <c r="L111" s="46" t="s">
        <v>67</v>
      </c>
      <c r="M111" s="48">
        <v>80</v>
      </c>
      <c r="N111" s="49">
        <v>207060.93</v>
      </c>
      <c r="O111" s="234"/>
    </row>
    <row r="112" spans="1:15" s="19" customFormat="1" ht="16" x14ac:dyDescent="0.2">
      <c r="A112" s="46" t="s">
        <v>369</v>
      </c>
      <c r="B112" s="46" t="s">
        <v>641</v>
      </c>
      <c r="C112" s="46" t="s">
        <v>642</v>
      </c>
      <c r="D112" s="232" t="s">
        <v>643</v>
      </c>
      <c r="E112" s="232"/>
      <c r="F112" s="46" t="s">
        <v>805</v>
      </c>
      <c r="G112" s="46" t="s">
        <v>44</v>
      </c>
      <c r="H112" s="46" t="s">
        <v>45</v>
      </c>
      <c r="I112" s="46" t="s">
        <v>22</v>
      </c>
      <c r="J112" s="47" t="s">
        <v>645</v>
      </c>
      <c r="K112" s="46" t="s">
        <v>24</v>
      </c>
      <c r="L112" s="46" t="s">
        <v>123</v>
      </c>
      <c r="M112" s="48">
        <v>85</v>
      </c>
      <c r="N112" s="49">
        <v>155461.20000000001</v>
      </c>
      <c r="O112" s="234"/>
    </row>
    <row r="113" spans="1:15" s="19" customFormat="1" ht="32" x14ac:dyDescent="0.2">
      <c r="A113" s="46" t="s">
        <v>369</v>
      </c>
      <c r="B113" s="46" t="s">
        <v>641</v>
      </c>
      <c r="C113" s="46" t="s">
        <v>642</v>
      </c>
      <c r="D113" s="232" t="s">
        <v>643</v>
      </c>
      <c r="E113" s="232"/>
      <c r="F113" s="46" t="s">
        <v>805</v>
      </c>
      <c r="G113" s="46" t="s">
        <v>44</v>
      </c>
      <c r="H113" s="46" t="s">
        <v>45</v>
      </c>
      <c r="I113" s="46" t="s">
        <v>22</v>
      </c>
      <c r="J113" s="47" t="s">
        <v>633</v>
      </c>
      <c r="K113" s="46" t="s">
        <v>24</v>
      </c>
      <c r="L113" s="46" t="s">
        <v>25</v>
      </c>
      <c r="M113" s="48">
        <v>85</v>
      </c>
      <c r="N113" s="49">
        <v>134667</v>
      </c>
      <c r="O113" s="234"/>
    </row>
    <row r="114" spans="1:15" s="19" customFormat="1" ht="32" x14ac:dyDescent="0.2">
      <c r="A114" s="46" t="s">
        <v>369</v>
      </c>
      <c r="B114" s="46" t="s">
        <v>641</v>
      </c>
      <c r="C114" s="46" t="s">
        <v>642</v>
      </c>
      <c r="D114" s="233" t="s">
        <v>643</v>
      </c>
      <c r="E114" s="233"/>
      <c r="F114" s="46" t="s">
        <v>805</v>
      </c>
      <c r="G114" s="46" t="s">
        <v>44</v>
      </c>
      <c r="H114" s="46" t="s">
        <v>45</v>
      </c>
      <c r="I114" s="46" t="s">
        <v>22</v>
      </c>
      <c r="J114" s="47" t="s">
        <v>646</v>
      </c>
      <c r="K114" s="46" t="s">
        <v>30</v>
      </c>
      <c r="L114" s="46" t="s">
        <v>31</v>
      </c>
      <c r="M114" s="48">
        <v>85</v>
      </c>
      <c r="N114" s="49">
        <v>184542.75</v>
      </c>
      <c r="O114" s="234"/>
    </row>
    <row r="115" spans="1:15" s="19" customFormat="1" ht="27" customHeight="1" x14ac:dyDescent="0.2">
      <c r="A115" s="46" t="s">
        <v>369</v>
      </c>
      <c r="B115" s="46" t="s">
        <v>529</v>
      </c>
      <c r="C115" s="46" t="s">
        <v>530</v>
      </c>
      <c r="D115" s="248" t="s">
        <v>531</v>
      </c>
      <c r="E115" s="248" t="str">
        <f>VLOOKUP(B115,Description!$A$2:$B$88,2,FALSE)</f>
        <v>OASYS aims to create an interregional network of municipal associations to promote green technologies, energy conservation, and sustainability education. Using Voluntary Local Reviews (VLRs), it aligns small municipalities with EU sustainability goals and ICLEI membership criteria. The project involves schools, develops a web platform for collaboration, and pilots a Sustainable Urban Park to enhance urban sustainability, air quality, and community well-being while advancing SDG 11.</v>
      </c>
      <c r="F115" s="46" t="s">
        <v>805</v>
      </c>
      <c r="G115" s="46" t="s">
        <v>46</v>
      </c>
      <c r="H115" s="46" t="s">
        <v>47</v>
      </c>
      <c r="I115" s="46" t="s">
        <v>18</v>
      </c>
      <c r="J115" s="47" t="s">
        <v>370</v>
      </c>
      <c r="K115" s="46" t="s">
        <v>20</v>
      </c>
      <c r="L115" s="46" t="s">
        <v>21</v>
      </c>
      <c r="M115" s="48">
        <v>80</v>
      </c>
      <c r="N115" s="49">
        <v>527952.96</v>
      </c>
      <c r="O115" s="234">
        <f>SUMIF($C$3:$C$231,C115,$N$3:$N$231)</f>
        <v>871554.96</v>
      </c>
    </row>
    <row r="116" spans="1:15" s="19" customFormat="1" ht="27.75" customHeight="1" x14ac:dyDescent="0.2">
      <c r="A116" s="46" t="s">
        <v>369</v>
      </c>
      <c r="B116" s="46" t="s">
        <v>529</v>
      </c>
      <c r="C116" s="46" t="s">
        <v>530</v>
      </c>
      <c r="D116" s="184" t="s">
        <v>531</v>
      </c>
      <c r="E116" s="184"/>
      <c r="F116" s="46" t="s">
        <v>805</v>
      </c>
      <c r="G116" s="46" t="s">
        <v>46</v>
      </c>
      <c r="H116" s="46" t="s">
        <v>47</v>
      </c>
      <c r="I116" s="46" t="s">
        <v>22</v>
      </c>
      <c r="J116" s="47" t="s">
        <v>169</v>
      </c>
      <c r="K116" s="46" t="s">
        <v>30</v>
      </c>
      <c r="L116" s="46" t="s">
        <v>31</v>
      </c>
      <c r="M116" s="48">
        <v>85</v>
      </c>
      <c r="N116" s="49">
        <v>89460</v>
      </c>
      <c r="O116" s="234"/>
    </row>
    <row r="117" spans="1:15" s="19" customFormat="1" ht="25.5" customHeight="1" x14ac:dyDescent="0.2">
      <c r="A117" s="46" t="s">
        <v>369</v>
      </c>
      <c r="B117" s="46" t="s">
        <v>529</v>
      </c>
      <c r="C117" s="46" t="s">
        <v>530</v>
      </c>
      <c r="D117" s="184" t="s">
        <v>531</v>
      </c>
      <c r="E117" s="184"/>
      <c r="F117" s="46" t="s">
        <v>805</v>
      </c>
      <c r="G117" s="46" t="s">
        <v>46</v>
      </c>
      <c r="H117" s="46" t="s">
        <v>47</v>
      </c>
      <c r="I117" s="46" t="s">
        <v>22</v>
      </c>
      <c r="J117" s="47" t="s">
        <v>532</v>
      </c>
      <c r="K117" s="46" t="s">
        <v>24</v>
      </c>
      <c r="L117" s="46" t="s">
        <v>25</v>
      </c>
      <c r="M117" s="48">
        <v>85</v>
      </c>
      <c r="N117" s="49">
        <v>148050</v>
      </c>
      <c r="O117" s="234"/>
    </row>
    <row r="118" spans="1:15" s="19" customFormat="1" ht="16" x14ac:dyDescent="0.2">
      <c r="A118" s="46" t="s">
        <v>369</v>
      </c>
      <c r="B118" s="46" t="s">
        <v>529</v>
      </c>
      <c r="C118" s="46" t="s">
        <v>530</v>
      </c>
      <c r="D118" s="249" t="s">
        <v>531</v>
      </c>
      <c r="E118" s="249"/>
      <c r="F118" s="46" t="s">
        <v>805</v>
      </c>
      <c r="G118" s="46" t="s">
        <v>46</v>
      </c>
      <c r="H118" s="46" t="s">
        <v>47</v>
      </c>
      <c r="I118" s="46" t="s">
        <v>22</v>
      </c>
      <c r="J118" s="47" t="s">
        <v>533</v>
      </c>
      <c r="K118" s="46" t="s">
        <v>20</v>
      </c>
      <c r="L118" s="46" t="s">
        <v>35</v>
      </c>
      <c r="M118" s="48">
        <v>80</v>
      </c>
      <c r="N118" s="49">
        <v>106092</v>
      </c>
      <c r="O118" s="234"/>
    </row>
    <row r="119" spans="1:15" s="19" customFormat="1" ht="27" customHeight="1" x14ac:dyDescent="0.2">
      <c r="A119" s="46" t="s">
        <v>369</v>
      </c>
      <c r="B119" s="46" t="s">
        <v>442</v>
      </c>
      <c r="C119" s="46" t="s">
        <v>443</v>
      </c>
      <c r="D119" s="248" t="s">
        <v>444</v>
      </c>
      <c r="E119" s="248" t="str">
        <f>VLOOKUP(B119,Description!$A$2:$B$88,2,FALSE)</f>
        <v>The project aims to promote the EU directive EPBD rules adoption, thanks to the spreading of a cross border POSITIVE CITIES common model. The model will be used by the municipalities of the programme area that want to bring positive impact of zero-emission buildings on the local societal, environmental and economical system. joint action plan to achieve a 55% reduction of public buildings energy consumption in line with new EU directive.</v>
      </c>
      <c r="F119" s="46" t="s">
        <v>805</v>
      </c>
      <c r="G119" s="46" t="s">
        <v>46</v>
      </c>
      <c r="H119" s="46" t="s">
        <v>47</v>
      </c>
      <c r="I119" s="46" t="s">
        <v>18</v>
      </c>
      <c r="J119" s="47" t="s">
        <v>160</v>
      </c>
      <c r="K119" s="46" t="s">
        <v>20</v>
      </c>
      <c r="L119" s="46" t="s">
        <v>35</v>
      </c>
      <c r="M119" s="48">
        <v>80</v>
      </c>
      <c r="N119" s="49">
        <v>297453.15000000002</v>
      </c>
      <c r="O119" s="234">
        <f>SUMIF($C$3:$C$231,C119,$N$3:$N$231)</f>
        <v>771036.75</v>
      </c>
    </row>
    <row r="120" spans="1:15" s="19" customFormat="1" ht="16" x14ac:dyDescent="0.2">
      <c r="A120" s="46" t="s">
        <v>369</v>
      </c>
      <c r="B120" s="46" t="s">
        <v>442</v>
      </c>
      <c r="C120" s="46" t="s">
        <v>443</v>
      </c>
      <c r="D120" s="184"/>
      <c r="E120" s="184"/>
      <c r="F120" s="46" t="s">
        <v>805</v>
      </c>
      <c r="G120" s="46" t="s">
        <v>46</v>
      </c>
      <c r="H120" s="46" t="s">
        <v>47</v>
      </c>
      <c r="I120" s="46" t="s">
        <v>22</v>
      </c>
      <c r="J120" s="47" t="s">
        <v>272</v>
      </c>
      <c r="K120" s="46" t="s">
        <v>30</v>
      </c>
      <c r="L120" s="46" t="s">
        <v>31</v>
      </c>
      <c r="M120" s="48">
        <v>85</v>
      </c>
      <c r="N120" s="49">
        <v>159390</v>
      </c>
      <c r="O120" s="234"/>
    </row>
    <row r="121" spans="1:15" s="19" customFormat="1" ht="27" customHeight="1" x14ac:dyDescent="0.2">
      <c r="A121" s="46" t="s">
        <v>369</v>
      </c>
      <c r="B121" s="46" t="s">
        <v>442</v>
      </c>
      <c r="C121" s="46" t="s">
        <v>443</v>
      </c>
      <c r="D121" s="184"/>
      <c r="E121" s="184"/>
      <c r="F121" s="46" t="s">
        <v>805</v>
      </c>
      <c r="G121" s="46" t="s">
        <v>46</v>
      </c>
      <c r="H121" s="46" t="s">
        <v>47</v>
      </c>
      <c r="I121" s="46" t="s">
        <v>22</v>
      </c>
      <c r="J121" s="47" t="s">
        <v>103</v>
      </c>
      <c r="K121" s="46" t="s">
        <v>24</v>
      </c>
      <c r="L121" s="46" t="s">
        <v>25</v>
      </c>
      <c r="M121" s="48">
        <v>85</v>
      </c>
      <c r="N121" s="49">
        <v>163800</v>
      </c>
      <c r="O121" s="234"/>
    </row>
    <row r="122" spans="1:15" s="19" customFormat="1" ht="23.25" customHeight="1" x14ac:dyDescent="0.2">
      <c r="A122" s="46" t="s">
        <v>369</v>
      </c>
      <c r="B122" s="46" t="s">
        <v>442</v>
      </c>
      <c r="C122" s="46" t="s">
        <v>443</v>
      </c>
      <c r="D122" s="249"/>
      <c r="E122" s="249"/>
      <c r="F122" s="46" t="s">
        <v>805</v>
      </c>
      <c r="G122" s="46" t="s">
        <v>46</v>
      </c>
      <c r="H122" s="46" t="s">
        <v>47</v>
      </c>
      <c r="I122" s="46" t="s">
        <v>22</v>
      </c>
      <c r="J122" s="47" t="s">
        <v>445</v>
      </c>
      <c r="K122" s="46" t="s">
        <v>20</v>
      </c>
      <c r="L122" s="46" t="s">
        <v>67</v>
      </c>
      <c r="M122" s="48">
        <v>80</v>
      </c>
      <c r="N122" s="49">
        <v>150393.60000000001</v>
      </c>
      <c r="O122" s="234"/>
    </row>
    <row r="123" spans="1:15" s="19" customFormat="1" ht="38.25" customHeight="1" x14ac:dyDescent="0.2">
      <c r="A123" s="46" t="s">
        <v>369</v>
      </c>
      <c r="B123" s="46" t="s">
        <v>386</v>
      </c>
      <c r="C123" s="46" t="s">
        <v>387</v>
      </c>
      <c r="D123" s="248" t="s">
        <v>388</v>
      </c>
      <c r="E123" s="248" t="str">
        <f>VLOOKUP(B123,Description!$A$2:$B$88,2,FALSE)</f>
        <v>The REUSEFUL project promotes biodiversity protection and pollution reduction in South Adriatic coastal areas by advancing circular economy practices. It aligns with EU goals to cut waste by 55% by 2025, establishing reuse centers where furniture, electronics, and clothing are collected, repaired, and redistributed. This initiative reduces waste, supports low-income groups, and fosters environmental sustainability. Key outputs include a Joint Zero Waste Strategy, training, and a scalable cross-border approach for municipalities, benefiting local communities and ecosystems.</v>
      </c>
      <c r="F123" s="46" t="s">
        <v>805</v>
      </c>
      <c r="G123" s="46" t="s">
        <v>73</v>
      </c>
      <c r="H123" s="46" t="s">
        <v>74</v>
      </c>
      <c r="I123" s="46" t="s">
        <v>18</v>
      </c>
      <c r="J123" s="47" t="s">
        <v>389</v>
      </c>
      <c r="K123" s="46" t="s">
        <v>20</v>
      </c>
      <c r="L123" s="46" t="s">
        <v>50</v>
      </c>
      <c r="M123" s="48">
        <v>80</v>
      </c>
      <c r="N123" s="49">
        <v>333378.64</v>
      </c>
      <c r="O123" s="234">
        <f>SUMIF($C$3:$C$231,C123,$N$3:$N$231)</f>
        <v>935189.74</v>
      </c>
    </row>
    <row r="124" spans="1:15" s="19" customFormat="1" ht="36.75" customHeight="1" x14ac:dyDescent="0.2">
      <c r="A124" s="46" t="s">
        <v>369</v>
      </c>
      <c r="B124" s="46" t="s">
        <v>386</v>
      </c>
      <c r="C124" s="46" t="s">
        <v>387</v>
      </c>
      <c r="D124" s="184"/>
      <c r="E124" s="184"/>
      <c r="F124" s="46" t="s">
        <v>805</v>
      </c>
      <c r="G124" s="46" t="s">
        <v>73</v>
      </c>
      <c r="H124" s="46" t="s">
        <v>74</v>
      </c>
      <c r="I124" s="46" t="s">
        <v>22</v>
      </c>
      <c r="J124" s="47" t="s">
        <v>390</v>
      </c>
      <c r="K124" s="46" t="s">
        <v>20</v>
      </c>
      <c r="L124" s="46" t="s">
        <v>35</v>
      </c>
      <c r="M124" s="48">
        <v>80</v>
      </c>
      <c r="N124" s="49">
        <v>150866.12</v>
      </c>
      <c r="O124" s="234"/>
    </row>
    <row r="125" spans="1:15" s="19" customFormat="1" ht="28.5" customHeight="1" x14ac:dyDescent="0.2">
      <c r="A125" s="46" t="s">
        <v>369</v>
      </c>
      <c r="B125" s="46" t="s">
        <v>386</v>
      </c>
      <c r="C125" s="46" t="s">
        <v>387</v>
      </c>
      <c r="D125" s="184"/>
      <c r="E125" s="184"/>
      <c r="F125" s="46" t="s">
        <v>805</v>
      </c>
      <c r="G125" s="46" t="s">
        <v>73</v>
      </c>
      <c r="H125" s="46" t="s">
        <v>74</v>
      </c>
      <c r="I125" s="46" t="s">
        <v>22</v>
      </c>
      <c r="J125" s="47" t="s">
        <v>70</v>
      </c>
      <c r="K125" s="46" t="s">
        <v>24</v>
      </c>
      <c r="L125" s="46" t="s">
        <v>49</v>
      </c>
      <c r="M125" s="48">
        <v>85</v>
      </c>
      <c r="N125" s="49">
        <v>290929.90000000002</v>
      </c>
      <c r="O125" s="234"/>
    </row>
    <row r="126" spans="1:15" s="19" customFormat="1" ht="22.5" customHeight="1" x14ac:dyDescent="0.2">
      <c r="A126" s="46" t="s">
        <v>369</v>
      </c>
      <c r="B126" s="46" t="s">
        <v>386</v>
      </c>
      <c r="C126" s="46" t="s">
        <v>387</v>
      </c>
      <c r="D126" s="249"/>
      <c r="E126" s="249"/>
      <c r="F126" s="46" t="s">
        <v>805</v>
      </c>
      <c r="G126" s="46" t="s">
        <v>73</v>
      </c>
      <c r="H126" s="46" t="s">
        <v>74</v>
      </c>
      <c r="I126" s="46" t="s">
        <v>22</v>
      </c>
      <c r="J126" s="47" t="s">
        <v>178</v>
      </c>
      <c r="K126" s="46" t="s">
        <v>30</v>
      </c>
      <c r="L126" s="46" t="s">
        <v>31</v>
      </c>
      <c r="M126" s="48">
        <v>85</v>
      </c>
      <c r="N126" s="49">
        <v>160015.07999999999</v>
      </c>
      <c r="O126" s="234"/>
    </row>
    <row r="127" spans="1:15" s="19" customFormat="1" ht="15" customHeight="1" x14ac:dyDescent="0.2">
      <c r="A127" s="46" t="s">
        <v>369</v>
      </c>
      <c r="B127" s="46" t="s">
        <v>598</v>
      </c>
      <c r="C127" s="46" t="s">
        <v>599</v>
      </c>
      <c r="D127" s="248" t="s">
        <v>600</v>
      </c>
      <c r="E127" s="248" t="str">
        <f>VLOOKUP(B127,Description!$A$2:$B$88,2,FALSE)</f>
        <v xml:space="preserve">The primary goal of this project is to enhance climate change adaptation strategies within the agrifood sector in the Program Area. The project aims to raise awareness among key stakeholders and  the general public about the impacts of climate change for the agrifood sector and collaboratively co-create robust action plans to improve preparedness and strengthen long-term resilience to extreme events. </v>
      </c>
      <c r="F127" s="46" t="s">
        <v>805</v>
      </c>
      <c r="G127" s="46" t="s">
        <v>44</v>
      </c>
      <c r="H127" s="46" t="s">
        <v>45</v>
      </c>
      <c r="I127" s="46" t="s">
        <v>18</v>
      </c>
      <c r="J127" s="47" t="s">
        <v>601</v>
      </c>
      <c r="K127" s="46" t="s">
        <v>20</v>
      </c>
      <c r="L127" s="46" t="s">
        <v>67</v>
      </c>
      <c r="M127" s="48">
        <v>80</v>
      </c>
      <c r="N127" s="49">
        <v>209928.79</v>
      </c>
      <c r="O127" s="234">
        <f>SUMIF($C$3:$C$231,C127,$N$3:$N$231)</f>
        <v>735967.07</v>
      </c>
    </row>
    <row r="128" spans="1:15" s="19" customFormat="1" ht="16" x14ac:dyDescent="0.2">
      <c r="A128" s="46" t="s">
        <v>369</v>
      </c>
      <c r="B128" s="46" t="s">
        <v>598</v>
      </c>
      <c r="C128" s="46" t="s">
        <v>599</v>
      </c>
      <c r="D128" s="184" t="s">
        <v>600</v>
      </c>
      <c r="E128" s="184"/>
      <c r="F128" s="46" t="s">
        <v>805</v>
      </c>
      <c r="G128" s="46" t="s">
        <v>44</v>
      </c>
      <c r="H128" s="46" t="s">
        <v>45</v>
      </c>
      <c r="I128" s="46" t="s">
        <v>22</v>
      </c>
      <c r="J128" s="47" t="s">
        <v>541</v>
      </c>
      <c r="K128" s="46" t="s">
        <v>30</v>
      </c>
      <c r="L128" s="46" t="s">
        <v>31</v>
      </c>
      <c r="M128" s="48">
        <v>85</v>
      </c>
      <c r="N128" s="49">
        <v>176022</v>
      </c>
      <c r="O128" s="234"/>
    </row>
    <row r="129" spans="1:15" s="19" customFormat="1" ht="32" x14ac:dyDescent="0.2">
      <c r="A129" s="46" t="s">
        <v>369</v>
      </c>
      <c r="B129" s="46" t="s">
        <v>598</v>
      </c>
      <c r="C129" s="46" t="s">
        <v>599</v>
      </c>
      <c r="D129" s="184" t="s">
        <v>600</v>
      </c>
      <c r="E129" s="184"/>
      <c r="F129" s="46" t="s">
        <v>805</v>
      </c>
      <c r="G129" s="46" t="s">
        <v>44</v>
      </c>
      <c r="H129" s="46" t="s">
        <v>45</v>
      </c>
      <c r="I129" s="46" t="s">
        <v>22</v>
      </c>
      <c r="J129" s="47" t="s">
        <v>602</v>
      </c>
      <c r="K129" s="46" t="s">
        <v>24</v>
      </c>
      <c r="L129" s="46" t="s">
        <v>86</v>
      </c>
      <c r="M129" s="48">
        <v>85</v>
      </c>
      <c r="N129" s="49">
        <v>173908</v>
      </c>
      <c r="O129" s="234"/>
    </row>
    <row r="130" spans="1:15" s="19" customFormat="1" ht="16" x14ac:dyDescent="0.2">
      <c r="A130" s="46" t="s">
        <v>369</v>
      </c>
      <c r="B130" s="46" t="s">
        <v>598</v>
      </c>
      <c r="C130" s="46" t="s">
        <v>599</v>
      </c>
      <c r="D130" s="184" t="s">
        <v>600</v>
      </c>
      <c r="E130" s="184"/>
      <c r="F130" s="46" t="s">
        <v>805</v>
      </c>
      <c r="G130" s="46" t="s">
        <v>44</v>
      </c>
      <c r="H130" s="46" t="s">
        <v>45</v>
      </c>
      <c r="I130" s="46" t="s">
        <v>22</v>
      </c>
      <c r="J130" s="47" t="s">
        <v>603</v>
      </c>
      <c r="K130" s="46" t="s">
        <v>20</v>
      </c>
      <c r="L130" s="46" t="s">
        <v>59</v>
      </c>
      <c r="M130" s="48">
        <v>80</v>
      </c>
      <c r="N130" s="49">
        <v>90022.94</v>
      </c>
      <c r="O130" s="234"/>
    </row>
    <row r="131" spans="1:15" s="19" customFormat="1" ht="32" x14ac:dyDescent="0.2">
      <c r="A131" s="46" t="s">
        <v>369</v>
      </c>
      <c r="B131" s="46" t="s">
        <v>598</v>
      </c>
      <c r="C131" s="46" t="s">
        <v>599</v>
      </c>
      <c r="D131" s="249" t="s">
        <v>600</v>
      </c>
      <c r="E131" s="249"/>
      <c r="F131" s="46" t="s">
        <v>805</v>
      </c>
      <c r="G131" s="46" t="s">
        <v>44</v>
      </c>
      <c r="H131" s="46" t="s">
        <v>45</v>
      </c>
      <c r="I131" s="46" t="s">
        <v>22</v>
      </c>
      <c r="J131" s="47" t="s">
        <v>128</v>
      </c>
      <c r="K131" s="46" t="s">
        <v>20</v>
      </c>
      <c r="L131" s="46" t="s">
        <v>59</v>
      </c>
      <c r="M131" s="48">
        <v>80</v>
      </c>
      <c r="N131" s="49">
        <v>86085.34</v>
      </c>
      <c r="O131" s="234"/>
    </row>
    <row r="132" spans="1:15" s="19" customFormat="1" ht="32.25" customHeight="1" x14ac:dyDescent="0.2">
      <c r="A132" s="46" t="s">
        <v>369</v>
      </c>
      <c r="B132" s="46" t="s">
        <v>395</v>
      </c>
      <c r="C132" s="46" t="s">
        <v>396</v>
      </c>
      <c r="D132" s="248" t="s">
        <v>397</v>
      </c>
      <c r="E132" s="248" t="str">
        <f>VLOOKUP(B132,Description!$A$2:$B$88,2,FALSE)</f>
        <v>The SPEEDY project targets conservation of endangered marine turtles (Caretta caretta and Chelonia mydas) and the Mediterranean monk seal (Monachus monachus) in the South Adriatic. Efforts include habitat mapping, monitoring populations, enhancing recovery centers, and developing a joint recovery protocol. Through training and awareness campaigns, SPEEDY promotes sustainable practices and stakeholder cooperation, aligning with the EU Biodiversity Strategy 2030 to protect and restore marine biodiversity in the region.</v>
      </c>
      <c r="F132" s="46" t="s">
        <v>805</v>
      </c>
      <c r="G132" s="46" t="s">
        <v>73</v>
      </c>
      <c r="H132" s="46" t="s">
        <v>74</v>
      </c>
      <c r="I132" s="46" t="s">
        <v>18</v>
      </c>
      <c r="J132" s="47" t="s">
        <v>134</v>
      </c>
      <c r="K132" s="46" t="s">
        <v>20</v>
      </c>
      <c r="L132" s="46" t="s">
        <v>50</v>
      </c>
      <c r="M132" s="48">
        <v>80</v>
      </c>
      <c r="N132" s="49">
        <v>252358.2</v>
      </c>
      <c r="O132" s="234">
        <f>SUMIF($C$3:$C$231,C132,$N$3:$N$231)</f>
        <v>830061.35</v>
      </c>
    </row>
    <row r="133" spans="1:15" s="19" customFormat="1" ht="21" customHeight="1" x14ac:dyDescent="0.2">
      <c r="A133" s="46" t="s">
        <v>369</v>
      </c>
      <c r="B133" s="46" t="s">
        <v>395</v>
      </c>
      <c r="C133" s="46" t="s">
        <v>396</v>
      </c>
      <c r="D133" s="184"/>
      <c r="E133" s="184"/>
      <c r="F133" s="46" t="s">
        <v>805</v>
      </c>
      <c r="G133" s="46" t="s">
        <v>73</v>
      </c>
      <c r="H133" s="46" t="s">
        <v>74</v>
      </c>
      <c r="I133" s="46" t="s">
        <v>22</v>
      </c>
      <c r="J133" s="47" t="s">
        <v>76</v>
      </c>
      <c r="K133" s="46" t="s">
        <v>24</v>
      </c>
      <c r="L133" s="46" t="s">
        <v>49</v>
      </c>
      <c r="M133" s="48">
        <v>85</v>
      </c>
      <c r="N133" s="49">
        <v>227967.19</v>
      </c>
      <c r="O133" s="234"/>
    </row>
    <row r="134" spans="1:15" s="19" customFormat="1" ht="26.25" customHeight="1" x14ac:dyDescent="0.2">
      <c r="A134" s="46" t="s">
        <v>369</v>
      </c>
      <c r="B134" s="46" t="s">
        <v>395</v>
      </c>
      <c r="C134" s="46" t="s">
        <v>396</v>
      </c>
      <c r="D134" s="184"/>
      <c r="E134" s="184"/>
      <c r="F134" s="46" t="s">
        <v>805</v>
      </c>
      <c r="G134" s="46" t="s">
        <v>73</v>
      </c>
      <c r="H134" s="46" t="s">
        <v>74</v>
      </c>
      <c r="I134" s="46" t="s">
        <v>22</v>
      </c>
      <c r="J134" s="47" t="s">
        <v>398</v>
      </c>
      <c r="K134" s="46" t="s">
        <v>30</v>
      </c>
      <c r="L134" s="46" t="s">
        <v>31</v>
      </c>
      <c r="M134" s="48">
        <v>85</v>
      </c>
      <c r="N134" s="49">
        <v>196504.6</v>
      </c>
      <c r="O134" s="234"/>
    </row>
    <row r="135" spans="1:15" s="19" customFormat="1" ht="28.5" customHeight="1" x14ac:dyDescent="0.2">
      <c r="A135" s="46" t="s">
        <v>369</v>
      </c>
      <c r="B135" s="46" t="s">
        <v>395</v>
      </c>
      <c r="C135" s="46" t="s">
        <v>396</v>
      </c>
      <c r="D135" s="249"/>
      <c r="E135" s="249"/>
      <c r="F135" s="46" t="s">
        <v>805</v>
      </c>
      <c r="G135" s="46" t="s">
        <v>73</v>
      </c>
      <c r="H135" s="46" t="s">
        <v>74</v>
      </c>
      <c r="I135" s="46" t="s">
        <v>22</v>
      </c>
      <c r="J135" s="47" t="s">
        <v>138</v>
      </c>
      <c r="K135" s="46" t="s">
        <v>20</v>
      </c>
      <c r="L135" s="46" t="s">
        <v>35</v>
      </c>
      <c r="M135" s="48">
        <v>80</v>
      </c>
      <c r="N135" s="49">
        <v>153231.35999999999</v>
      </c>
      <c r="O135" s="234"/>
    </row>
    <row r="136" spans="1:15" s="19" customFormat="1" ht="32" x14ac:dyDescent="0.2">
      <c r="A136" s="46" t="s">
        <v>369</v>
      </c>
      <c r="B136" s="46" t="s">
        <v>399</v>
      </c>
      <c r="C136" s="46" t="s">
        <v>400</v>
      </c>
      <c r="D136" s="231" t="s">
        <v>401</v>
      </c>
      <c r="E136" s="231" t="str">
        <f>VLOOKUP(B136,Description!$A$2:$B$88,2,FALSE)</f>
        <v>The project will enhance disaster risk prevention,resilience, and climate change adaptation in target areas through advanced drone technology, stakeholder engagement, and capacity-building activities. A scalable, sustainable drone-based disaster response system will be implemented</v>
      </c>
      <c r="F136" s="46" t="s">
        <v>805</v>
      </c>
      <c r="G136" s="46" t="s">
        <v>44</v>
      </c>
      <c r="H136" s="46" t="s">
        <v>45</v>
      </c>
      <c r="I136" s="46" t="s">
        <v>18</v>
      </c>
      <c r="J136" s="47" t="s">
        <v>320</v>
      </c>
      <c r="K136" s="46" t="s">
        <v>20</v>
      </c>
      <c r="L136" s="46" t="s">
        <v>50</v>
      </c>
      <c r="M136" s="48">
        <v>80</v>
      </c>
      <c r="N136" s="49">
        <v>314905.59999999998</v>
      </c>
      <c r="O136" s="234">
        <f>SUMIF($C$3:$C$231,C136,$N$3:$N$231)</f>
        <v>1074803.74</v>
      </c>
    </row>
    <row r="137" spans="1:15" s="19" customFormat="1" ht="32" x14ac:dyDescent="0.2">
      <c r="A137" s="46" t="s">
        <v>369</v>
      </c>
      <c r="B137" s="46" t="s">
        <v>399</v>
      </c>
      <c r="C137" s="46" t="s">
        <v>400</v>
      </c>
      <c r="D137" s="232"/>
      <c r="E137" s="232"/>
      <c r="F137" s="46" t="s">
        <v>805</v>
      </c>
      <c r="G137" s="46" t="s">
        <v>44</v>
      </c>
      <c r="H137" s="46" t="s">
        <v>45</v>
      </c>
      <c r="I137" s="46" t="s">
        <v>22</v>
      </c>
      <c r="J137" s="47" t="s">
        <v>226</v>
      </c>
      <c r="K137" s="46" t="s">
        <v>24</v>
      </c>
      <c r="L137" s="46" t="s">
        <v>25</v>
      </c>
      <c r="M137" s="48">
        <v>85</v>
      </c>
      <c r="N137" s="49">
        <v>239357.99</v>
      </c>
      <c r="O137" s="234"/>
    </row>
    <row r="138" spans="1:15" s="19" customFormat="1" ht="16" x14ac:dyDescent="0.2">
      <c r="A138" s="46" t="s">
        <v>369</v>
      </c>
      <c r="B138" s="46" t="s">
        <v>399</v>
      </c>
      <c r="C138" s="46" t="s">
        <v>400</v>
      </c>
      <c r="D138" s="232"/>
      <c r="E138" s="232"/>
      <c r="F138" s="46" t="s">
        <v>805</v>
      </c>
      <c r="G138" s="46" t="s">
        <v>44</v>
      </c>
      <c r="H138" s="46" t="s">
        <v>45</v>
      </c>
      <c r="I138" s="46" t="s">
        <v>22</v>
      </c>
      <c r="J138" s="47" t="s">
        <v>402</v>
      </c>
      <c r="K138" s="46" t="s">
        <v>30</v>
      </c>
      <c r="L138" s="46" t="s">
        <v>31</v>
      </c>
      <c r="M138" s="48">
        <v>85</v>
      </c>
      <c r="N138" s="49">
        <v>157437</v>
      </c>
      <c r="O138" s="234"/>
    </row>
    <row r="139" spans="1:15" s="19" customFormat="1" ht="16" x14ac:dyDescent="0.2">
      <c r="A139" s="46" t="s">
        <v>369</v>
      </c>
      <c r="B139" s="46" t="s">
        <v>399</v>
      </c>
      <c r="C139" s="46" t="s">
        <v>400</v>
      </c>
      <c r="D139" s="232"/>
      <c r="E139" s="232"/>
      <c r="F139" s="46" t="s">
        <v>805</v>
      </c>
      <c r="G139" s="46" t="s">
        <v>44</v>
      </c>
      <c r="H139" s="46" t="s">
        <v>45</v>
      </c>
      <c r="I139" s="46" t="s">
        <v>22</v>
      </c>
      <c r="J139" s="47" t="s">
        <v>70</v>
      </c>
      <c r="K139" s="46" t="s">
        <v>24</v>
      </c>
      <c r="L139" s="46" t="s">
        <v>49</v>
      </c>
      <c r="M139" s="48">
        <v>85</v>
      </c>
      <c r="N139" s="49">
        <v>112786.94</v>
      </c>
      <c r="O139" s="234"/>
    </row>
    <row r="140" spans="1:15" s="19" customFormat="1" ht="32" x14ac:dyDescent="0.2">
      <c r="A140" s="46" t="s">
        <v>369</v>
      </c>
      <c r="B140" s="46" t="s">
        <v>399</v>
      </c>
      <c r="C140" s="46" t="s">
        <v>400</v>
      </c>
      <c r="D140" s="232"/>
      <c r="E140" s="232"/>
      <c r="F140" s="46" t="s">
        <v>805</v>
      </c>
      <c r="G140" s="46" t="s">
        <v>44</v>
      </c>
      <c r="H140" s="46" t="s">
        <v>45</v>
      </c>
      <c r="I140" s="46" t="s">
        <v>22</v>
      </c>
      <c r="J140" s="47" t="s">
        <v>403</v>
      </c>
      <c r="K140" s="46" t="s">
        <v>20</v>
      </c>
      <c r="L140" s="46" t="s">
        <v>82</v>
      </c>
      <c r="M140" s="48">
        <v>80</v>
      </c>
      <c r="N140" s="49">
        <v>135115.72</v>
      </c>
      <c r="O140" s="234"/>
    </row>
    <row r="141" spans="1:15" s="19" customFormat="1" ht="16" x14ac:dyDescent="0.2">
      <c r="A141" s="46" t="s">
        <v>369</v>
      </c>
      <c r="B141" s="46" t="s">
        <v>399</v>
      </c>
      <c r="C141" s="46" t="s">
        <v>400</v>
      </c>
      <c r="D141" s="233"/>
      <c r="E141" s="233"/>
      <c r="F141" s="46" t="s">
        <v>805</v>
      </c>
      <c r="G141" s="46" t="s">
        <v>44</v>
      </c>
      <c r="H141" s="46" t="s">
        <v>45</v>
      </c>
      <c r="I141" s="46" t="s">
        <v>22</v>
      </c>
      <c r="J141" s="47" t="s">
        <v>404</v>
      </c>
      <c r="K141" s="46" t="s">
        <v>20</v>
      </c>
      <c r="L141" s="46" t="s">
        <v>59</v>
      </c>
      <c r="M141" s="48">
        <v>80</v>
      </c>
      <c r="N141" s="49">
        <v>115200.49</v>
      </c>
      <c r="O141" s="234"/>
    </row>
    <row r="142" spans="1:15" s="19" customFormat="1" ht="32" x14ac:dyDescent="0.2">
      <c r="A142" s="50" t="s">
        <v>369</v>
      </c>
      <c r="B142" s="50" t="s">
        <v>559</v>
      </c>
      <c r="C142" s="50" t="s">
        <v>560</v>
      </c>
      <c r="D142" s="222" t="s">
        <v>561</v>
      </c>
      <c r="E142" s="222" t="str">
        <f>VLOOKUP(B142,Description!$A$2:$B$88,2,FALSE)</f>
        <v>Co4Co will prioritise connectivity by enhancing WBTC South Adriatic Area access to Core TEN-T before 2030 and securing SAA connectivity EU policy alignment. Puglia and Molise expertise with the Recovery and Resilience Facility will be shared with candidate countries to establish a supportive ecosystem for future access of Candidate Countries to Cohesion Policy instruments.</v>
      </c>
      <c r="F142" s="50" t="s">
        <v>802</v>
      </c>
      <c r="G142" s="50" t="s">
        <v>54</v>
      </c>
      <c r="H142" s="50" t="s">
        <v>55</v>
      </c>
      <c r="I142" s="50" t="s">
        <v>18</v>
      </c>
      <c r="J142" s="51" t="s">
        <v>441</v>
      </c>
      <c r="K142" s="50" t="s">
        <v>24</v>
      </c>
      <c r="L142" s="50" t="s">
        <v>25</v>
      </c>
      <c r="M142" s="52">
        <v>85</v>
      </c>
      <c r="N142" s="53">
        <v>423434.7</v>
      </c>
      <c r="O142" s="224">
        <f>SUMIF($C$3:$C$231,C142,$N$3:$N$231)</f>
        <v>1079327.7</v>
      </c>
    </row>
    <row r="143" spans="1:15" s="19" customFormat="1" ht="16" x14ac:dyDescent="0.2">
      <c r="A143" s="50" t="s">
        <v>369</v>
      </c>
      <c r="B143" s="50" t="s">
        <v>559</v>
      </c>
      <c r="C143" s="50" t="s">
        <v>560</v>
      </c>
      <c r="D143" s="179" t="s">
        <v>561</v>
      </c>
      <c r="E143" s="179"/>
      <c r="F143" s="50" t="s">
        <v>802</v>
      </c>
      <c r="G143" s="50" t="s">
        <v>54</v>
      </c>
      <c r="H143" s="50" t="s">
        <v>55</v>
      </c>
      <c r="I143" s="50" t="s">
        <v>22</v>
      </c>
      <c r="J143" s="51" t="s">
        <v>562</v>
      </c>
      <c r="K143" s="50" t="s">
        <v>24</v>
      </c>
      <c r="L143" s="50" t="s">
        <v>86</v>
      </c>
      <c r="M143" s="52">
        <v>85</v>
      </c>
      <c r="N143" s="53">
        <v>98280</v>
      </c>
      <c r="O143" s="224"/>
    </row>
    <row r="144" spans="1:15" s="19" customFormat="1" ht="96" x14ac:dyDescent="0.2">
      <c r="A144" s="50" t="s">
        <v>369</v>
      </c>
      <c r="B144" s="50" t="s">
        <v>559</v>
      </c>
      <c r="C144" s="50" t="s">
        <v>560</v>
      </c>
      <c r="D144" s="179" t="s">
        <v>561</v>
      </c>
      <c r="E144" s="179"/>
      <c r="F144" s="50" t="s">
        <v>802</v>
      </c>
      <c r="G144" s="50" t="s">
        <v>54</v>
      </c>
      <c r="H144" s="50" t="s">
        <v>55</v>
      </c>
      <c r="I144" s="50" t="s">
        <v>22</v>
      </c>
      <c r="J144" s="51" t="s">
        <v>563</v>
      </c>
      <c r="K144" s="50" t="s">
        <v>20</v>
      </c>
      <c r="L144" s="50" t="s">
        <v>67</v>
      </c>
      <c r="M144" s="52">
        <v>80</v>
      </c>
      <c r="N144" s="53">
        <v>290241</v>
      </c>
      <c r="O144" s="224"/>
    </row>
    <row r="145" spans="1:15" s="19" customFormat="1" ht="16" x14ac:dyDescent="0.2">
      <c r="A145" s="50" t="s">
        <v>369</v>
      </c>
      <c r="B145" s="50" t="s">
        <v>559</v>
      </c>
      <c r="C145" s="50" t="s">
        <v>560</v>
      </c>
      <c r="D145" s="179" t="s">
        <v>561</v>
      </c>
      <c r="E145" s="179"/>
      <c r="F145" s="50" t="s">
        <v>802</v>
      </c>
      <c r="G145" s="50" t="s">
        <v>54</v>
      </c>
      <c r="H145" s="50" t="s">
        <v>55</v>
      </c>
      <c r="I145" s="50" t="s">
        <v>22</v>
      </c>
      <c r="J145" s="51" t="s">
        <v>279</v>
      </c>
      <c r="K145" s="50" t="s">
        <v>20</v>
      </c>
      <c r="L145" s="50" t="s">
        <v>35</v>
      </c>
      <c r="M145" s="52">
        <v>80</v>
      </c>
      <c r="N145" s="53">
        <v>144963</v>
      </c>
      <c r="O145" s="224"/>
    </row>
    <row r="146" spans="1:15" s="19" customFormat="1" ht="32" x14ac:dyDescent="0.2">
      <c r="A146" s="50" t="s">
        <v>369</v>
      </c>
      <c r="B146" s="50" t="s">
        <v>559</v>
      </c>
      <c r="C146" s="50" t="s">
        <v>560</v>
      </c>
      <c r="D146" s="223" t="s">
        <v>561</v>
      </c>
      <c r="E146" s="223"/>
      <c r="F146" s="50" t="s">
        <v>802</v>
      </c>
      <c r="G146" s="50" t="s">
        <v>54</v>
      </c>
      <c r="H146" s="50" t="s">
        <v>55</v>
      </c>
      <c r="I146" s="50" t="s">
        <v>22</v>
      </c>
      <c r="J146" s="51" t="s">
        <v>564</v>
      </c>
      <c r="K146" s="50" t="s">
        <v>30</v>
      </c>
      <c r="L146" s="50" t="s">
        <v>31</v>
      </c>
      <c r="M146" s="52">
        <v>85</v>
      </c>
      <c r="N146" s="53">
        <v>122409</v>
      </c>
      <c r="O146" s="224"/>
    </row>
    <row r="147" spans="1:15" s="19" customFormat="1" ht="16" x14ac:dyDescent="0.2">
      <c r="A147" s="50" t="s">
        <v>369</v>
      </c>
      <c r="B147" s="50" t="s">
        <v>477</v>
      </c>
      <c r="C147" s="50" t="s">
        <v>478</v>
      </c>
      <c r="D147" s="222" t="s">
        <v>479</v>
      </c>
      <c r="E147" s="222" t="str">
        <f>VLOOKUP(B147,Description!$A$2:$B$88,2,FALSE)</f>
        <v>The main objective is to enhance sustainable, climate-resilient, and intelligent mobility in the South-Adriatic region, specifically targeting small and medium-sized municipalities. By developing, updating and implementing Sustainable Urban Mobility Plans (SUMPs) and studying the feasibility of a future cross-border SUMP, the project aims to reduce CO2 emissions and improve cross-border connectivity, benefiting local authorities and planners for a 90% reduction in transport emissions by 2050.</v>
      </c>
      <c r="F147" s="50" t="s">
        <v>802</v>
      </c>
      <c r="G147" s="50" t="s">
        <v>54</v>
      </c>
      <c r="H147" s="50" t="s">
        <v>55</v>
      </c>
      <c r="I147" s="50" t="s">
        <v>18</v>
      </c>
      <c r="J147" s="51" t="s">
        <v>455</v>
      </c>
      <c r="K147" s="50" t="s">
        <v>20</v>
      </c>
      <c r="L147" s="50" t="s">
        <v>67</v>
      </c>
      <c r="M147" s="52">
        <v>80</v>
      </c>
      <c r="N147" s="53">
        <v>249803.1</v>
      </c>
      <c r="O147" s="224">
        <f>SUMIF($C$3:$C$231,C147,$N$3:$N$231)</f>
        <v>919554.89999999991</v>
      </c>
    </row>
    <row r="148" spans="1:15" s="19" customFormat="1" ht="16" x14ac:dyDescent="0.2">
      <c r="A148" s="50" t="s">
        <v>369</v>
      </c>
      <c r="B148" s="50" t="s">
        <v>477</v>
      </c>
      <c r="C148" s="50" t="s">
        <v>478</v>
      </c>
      <c r="D148" s="179" t="s">
        <v>479</v>
      </c>
      <c r="E148" s="179"/>
      <c r="F148" s="50" t="s">
        <v>802</v>
      </c>
      <c r="G148" s="50" t="s">
        <v>54</v>
      </c>
      <c r="H148" s="50" t="s">
        <v>55</v>
      </c>
      <c r="I148" s="50" t="s">
        <v>22</v>
      </c>
      <c r="J148" s="51" t="s">
        <v>385</v>
      </c>
      <c r="K148" s="50" t="s">
        <v>24</v>
      </c>
      <c r="L148" s="50" t="s">
        <v>123</v>
      </c>
      <c r="M148" s="52">
        <v>85</v>
      </c>
      <c r="N148" s="53">
        <v>231840</v>
      </c>
      <c r="O148" s="224"/>
    </row>
    <row r="149" spans="1:15" s="19" customFormat="1" ht="16" x14ac:dyDescent="0.2">
      <c r="A149" s="50" t="s">
        <v>369</v>
      </c>
      <c r="B149" s="50" t="s">
        <v>477</v>
      </c>
      <c r="C149" s="50" t="s">
        <v>478</v>
      </c>
      <c r="D149" s="179" t="s">
        <v>479</v>
      </c>
      <c r="E149" s="179"/>
      <c r="F149" s="50" t="s">
        <v>802</v>
      </c>
      <c r="G149" s="50" t="s">
        <v>54</v>
      </c>
      <c r="H149" s="50" t="s">
        <v>55</v>
      </c>
      <c r="I149" s="50" t="s">
        <v>22</v>
      </c>
      <c r="J149" s="51" t="s">
        <v>480</v>
      </c>
      <c r="K149" s="50" t="s">
        <v>20</v>
      </c>
      <c r="L149" s="50" t="s">
        <v>35</v>
      </c>
      <c r="M149" s="52">
        <v>80</v>
      </c>
      <c r="N149" s="53">
        <v>218167.8</v>
      </c>
      <c r="O149" s="224"/>
    </row>
    <row r="150" spans="1:15" s="19" customFormat="1" ht="16" x14ac:dyDescent="0.2">
      <c r="A150" s="50" t="s">
        <v>369</v>
      </c>
      <c r="B150" s="50" t="s">
        <v>477</v>
      </c>
      <c r="C150" s="50" t="s">
        <v>478</v>
      </c>
      <c r="D150" s="223" t="s">
        <v>479</v>
      </c>
      <c r="E150" s="223"/>
      <c r="F150" s="50" t="s">
        <v>802</v>
      </c>
      <c r="G150" s="50" t="s">
        <v>54</v>
      </c>
      <c r="H150" s="50" t="s">
        <v>55</v>
      </c>
      <c r="I150" s="50" t="s">
        <v>22</v>
      </c>
      <c r="J150" s="51" t="s">
        <v>272</v>
      </c>
      <c r="K150" s="50" t="s">
        <v>30</v>
      </c>
      <c r="L150" s="50" t="s">
        <v>31</v>
      </c>
      <c r="M150" s="52">
        <v>85</v>
      </c>
      <c r="N150" s="53">
        <v>219744</v>
      </c>
      <c r="O150" s="224"/>
    </row>
    <row r="151" spans="1:15" s="19" customFormat="1" ht="48" x14ac:dyDescent="0.2">
      <c r="A151" s="50" t="s">
        <v>369</v>
      </c>
      <c r="B151" s="50" t="s">
        <v>408</v>
      </c>
      <c r="C151" s="50" t="s">
        <v>409</v>
      </c>
      <c r="D151" s="250" t="s">
        <v>410</v>
      </c>
      <c r="E151" s="250" t="str">
        <f>VLOOKUP(B151,Description!$A$2:$B$88,2,FALSE)</f>
        <v>LAERTES aims to develop sustainable, climate resilient, intelligent and intermodal national, regional and local mobility, including improved access to the TEN-T network and cross-border mobility, through soft measures and pilot actions, promoting sustainability, economic growth, and regional development.</v>
      </c>
      <c r="F151" s="50" t="s">
        <v>802</v>
      </c>
      <c r="G151" s="50" t="s">
        <v>54</v>
      </c>
      <c r="H151" s="50" t="s">
        <v>55</v>
      </c>
      <c r="I151" s="50" t="s">
        <v>18</v>
      </c>
      <c r="J151" s="51" t="s">
        <v>411</v>
      </c>
      <c r="K151" s="50" t="s">
        <v>20</v>
      </c>
      <c r="L151" s="50" t="s">
        <v>67</v>
      </c>
      <c r="M151" s="52">
        <v>80</v>
      </c>
      <c r="N151" s="53">
        <v>452892.24</v>
      </c>
      <c r="O151" s="224">
        <f>SUMIF($C$3:$C$231,C151,$N$3:$N$231)</f>
        <v>1042327.56</v>
      </c>
    </row>
    <row r="152" spans="1:15" s="19" customFormat="1" ht="16" x14ac:dyDescent="0.2">
      <c r="A152" s="50" t="s">
        <v>369</v>
      </c>
      <c r="B152" s="50" t="s">
        <v>408</v>
      </c>
      <c r="C152" s="50" t="s">
        <v>409</v>
      </c>
      <c r="D152" s="251"/>
      <c r="E152" s="251"/>
      <c r="F152" s="50" t="s">
        <v>802</v>
      </c>
      <c r="G152" s="50" t="s">
        <v>54</v>
      </c>
      <c r="H152" s="50" t="s">
        <v>55</v>
      </c>
      <c r="I152" s="50" t="s">
        <v>22</v>
      </c>
      <c r="J152" s="51" t="s">
        <v>412</v>
      </c>
      <c r="K152" s="50" t="s">
        <v>24</v>
      </c>
      <c r="L152" s="50" t="s">
        <v>25</v>
      </c>
      <c r="M152" s="52">
        <v>85</v>
      </c>
      <c r="N152" s="53">
        <v>146996.20000000001</v>
      </c>
      <c r="O152" s="224"/>
    </row>
    <row r="153" spans="1:15" s="19" customFormat="1" ht="16" x14ac:dyDescent="0.2">
      <c r="A153" s="50" t="s">
        <v>369</v>
      </c>
      <c r="B153" s="50" t="s">
        <v>408</v>
      </c>
      <c r="C153" s="50" t="s">
        <v>409</v>
      </c>
      <c r="D153" s="251"/>
      <c r="E153" s="251"/>
      <c r="F153" s="50" t="s">
        <v>802</v>
      </c>
      <c r="G153" s="50" t="s">
        <v>54</v>
      </c>
      <c r="H153" s="50" t="s">
        <v>55</v>
      </c>
      <c r="I153" s="50" t="s">
        <v>22</v>
      </c>
      <c r="J153" s="51" t="s">
        <v>413</v>
      </c>
      <c r="K153" s="50" t="s">
        <v>20</v>
      </c>
      <c r="L153" s="50" t="s">
        <v>35</v>
      </c>
      <c r="M153" s="52">
        <v>80</v>
      </c>
      <c r="N153" s="53">
        <v>191026.82</v>
      </c>
      <c r="O153" s="224"/>
    </row>
    <row r="154" spans="1:15" s="19" customFormat="1" ht="16" x14ac:dyDescent="0.2">
      <c r="A154" s="50" t="s">
        <v>369</v>
      </c>
      <c r="B154" s="50" t="s">
        <v>408</v>
      </c>
      <c r="C154" s="50" t="s">
        <v>409</v>
      </c>
      <c r="D154" s="251"/>
      <c r="E154" s="251"/>
      <c r="F154" s="50" t="s">
        <v>802</v>
      </c>
      <c r="G154" s="50" t="s">
        <v>54</v>
      </c>
      <c r="H154" s="50" t="s">
        <v>55</v>
      </c>
      <c r="I154" s="50" t="s">
        <v>22</v>
      </c>
      <c r="J154" s="51" t="s">
        <v>240</v>
      </c>
      <c r="K154" s="50" t="s">
        <v>24</v>
      </c>
      <c r="L154" s="50" t="s">
        <v>217</v>
      </c>
      <c r="M154" s="52">
        <v>85</v>
      </c>
      <c r="N154" s="53">
        <v>51114.7</v>
      </c>
      <c r="O154" s="224"/>
    </row>
    <row r="155" spans="1:15" s="19" customFormat="1" ht="16" x14ac:dyDescent="0.2">
      <c r="A155" s="50" t="s">
        <v>369</v>
      </c>
      <c r="B155" s="50" t="s">
        <v>408</v>
      </c>
      <c r="C155" s="50" t="s">
        <v>409</v>
      </c>
      <c r="D155" s="251"/>
      <c r="E155" s="251"/>
      <c r="F155" s="50" t="s">
        <v>802</v>
      </c>
      <c r="G155" s="50" t="s">
        <v>54</v>
      </c>
      <c r="H155" s="50" t="s">
        <v>55</v>
      </c>
      <c r="I155" s="50" t="s">
        <v>22</v>
      </c>
      <c r="J155" s="51" t="s">
        <v>414</v>
      </c>
      <c r="K155" s="50" t="s">
        <v>30</v>
      </c>
      <c r="L155" s="50" t="s">
        <v>31</v>
      </c>
      <c r="M155" s="52">
        <v>85</v>
      </c>
      <c r="N155" s="53">
        <v>100648.8</v>
      </c>
      <c r="O155" s="224"/>
    </row>
    <row r="156" spans="1:15" s="19" customFormat="1" ht="16" x14ac:dyDescent="0.2">
      <c r="A156" s="50" t="s">
        <v>369</v>
      </c>
      <c r="B156" s="50" t="s">
        <v>408</v>
      </c>
      <c r="C156" s="50" t="s">
        <v>409</v>
      </c>
      <c r="D156" s="252"/>
      <c r="E156" s="252"/>
      <c r="F156" s="50" t="s">
        <v>802</v>
      </c>
      <c r="G156" s="50" t="s">
        <v>54</v>
      </c>
      <c r="H156" s="50" t="s">
        <v>55</v>
      </c>
      <c r="I156" s="50" t="s">
        <v>22</v>
      </c>
      <c r="J156" s="51" t="s">
        <v>415</v>
      </c>
      <c r="K156" s="50" t="s">
        <v>30</v>
      </c>
      <c r="L156" s="50" t="s">
        <v>31</v>
      </c>
      <c r="M156" s="52">
        <v>85</v>
      </c>
      <c r="N156" s="53">
        <v>99648.8</v>
      </c>
      <c r="O156" s="224"/>
    </row>
    <row r="157" spans="1:15" s="19" customFormat="1" ht="32" x14ac:dyDescent="0.2">
      <c r="A157" s="50" t="s">
        <v>369</v>
      </c>
      <c r="B157" s="50" t="s">
        <v>565</v>
      </c>
      <c r="C157" s="50" t="s">
        <v>566</v>
      </c>
      <c r="D157" s="250" t="s">
        <v>824</v>
      </c>
      <c r="E157" s="250" t="str">
        <f>VLOOKUP(B157,Description!$A$2:$B$88,2,FALSE)</f>
        <v>The overall objective of the SECURE PORTS project is to enhance the cyber and physical security of small ports in the Adriatic region by implementing advanced technological solutions and practices. This includes real-time threat monitoring, improved asset management and the creation of a unified security framework. The project aims to reduce vulnerabilities, deter criminal activities, and foster cross-border collaboration for a safer SA maritime environment.</v>
      </c>
      <c r="F157" s="50" t="s">
        <v>802</v>
      </c>
      <c r="G157" s="50" t="s">
        <v>54</v>
      </c>
      <c r="H157" s="50" t="s">
        <v>55</v>
      </c>
      <c r="I157" s="50" t="s">
        <v>18</v>
      </c>
      <c r="J157" s="51" t="s">
        <v>557</v>
      </c>
      <c r="K157" s="50" t="s">
        <v>20</v>
      </c>
      <c r="L157" s="50" t="s">
        <v>82</v>
      </c>
      <c r="M157" s="52">
        <v>80</v>
      </c>
      <c r="N157" s="53">
        <v>357617.91999999998</v>
      </c>
      <c r="O157" s="224">
        <f>SUMIF($C$3:$C$231,C157,$N$3:$N$231)</f>
        <v>1094417.81</v>
      </c>
    </row>
    <row r="158" spans="1:15" s="19" customFormat="1" ht="48" x14ac:dyDescent="0.2">
      <c r="A158" s="50" t="s">
        <v>369</v>
      </c>
      <c r="B158" s="50" t="s">
        <v>565</v>
      </c>
      <c r="C158" s="50" t="s">
        <v>566</v>
      </c>
      <c r="D158" s="251" t="s">
        <v>567</v>
      </c>
      <c r="E158" s="251"/>
      <c r="F158" s="50" t="s">
        <v>802</v>
      </c>
      <c r="G158" s="50" t="s">
        <v>54</v>
      </c>
      <c r="H158" s="50" t="s">
        <v>55</v>
      </c>
      <c r="I158" s="50" t="s">
        <v>22</v>
      </c>
      <c r="J158" s="51" t="s">
        <v>150</v>
      </c>
      <c r="K158" s="50" t="s">
        <v>20</v>
      </c>
      <c r="L158" s="50" t="s">
        <v>21</v>
      </c>
      <c r="M158" s="52">
        <v>80</v>
      </c>
      <c r="N158" s="53">
        <v>291690</v>
      </c>
      <c r="O158" s="224"/>
    </row>
    <row r="159" spans="1:15" s="19" customFormat="1" ht="16" x14ac:dyDescent="0.2">
      <c r="A159" s="50" t="s">
        <v>369</v>
      </c>
      <c r="B159" s="50" t="s">
        <v>565</v>
      </c>
      <c r="C159" s="50" t="s">
        <v>566</v>
      </c>
      <c r="D159" s="251" t="s">
        <v>567</v>
      </c>
      <c r="E159" s="251"/>
      <c r="F159" s="50" t="s">
        <v>802</v>
      </c>
      <c r="G159" s="50" t="s">
        <v>54</v>
      </c>
      <c r="H159" s="50" t="s">
        <v>55</v>
      </c>
      <c r="I159" s="50" t="s">
        <v>22</v>
      </c>
      <c r="J159" s="51" t="s">
        <v>568</v>
      </c>
      <c r="K159" s="50" t="s">
        <v>20</v>
      </c>
      <c r="L159" s="50" t="s">
        <v>21</v>
      </c>
      <c r="M159" s="52">
        <v>80</v>
      </c>
      <c r="N159" s="53">
        <v>103340.16</v>
      </c>
      <c r="O159" s="224"/>
    </row>
    <row r="160" spans="1:15" s="19" customFormat="1" ht="32" x14ac:dyDescent="0.2">
      <c r="A160" s="50" t="s">
        <v>369</v>
      </c>
      <c r="B160" s="50" t="s">
        <v>565</v>
      </c>
      <c r="C160" s="50" t="s">
        <v>566</v>
      </c>
      <c r="D160" s="251" t="s">
        <v>567</v>
      </c>
      <c r="E160" s="251"/>
      <c r="F160" s="50" t="s">
        <v>802</v>
      </c>
      <c r="G160" s="50" t="s">
        <v>54</v>
      </c>
      <c r="H160" s="50" t="s">
        <v>55</v>
      </c>
      <c r="I160" s="50" t="s">
        <v>22</v>
      </c>
      <c r="J160" s="51" t="s">
        <v>569</v>
      </c>
      <c r="K160" s="50" t="s">
        <v>20</v>
      </c>
      <c r="L160" s="50" t="s">
        <v>35</v>
      </c>
      <c r="M160" s="52">
        <v>80</v>
      </c>
      <c r="N160" s="53">
        <v>108039.73</v>
      </c>
      <c r="O160" s="224"/>
    </row>
    <row r="161" spans="1:15" s="19" customFormat="1" ht="16" x14ac:dyDescent="0.2">
      <c r="A161" s="50" t="s">
        <v>369</v>
      </c>
      <c r="B161" s="50" t="s">
        <v>565</v>
      </c>
      <c r="C161" s="50" t="s">
        <v>566</v>
      </c>
      <c r="D161" s="251" t="s">
        <v>567</v>
      </c>
      <c r="E161" s="251"/>
      <c r="F161" s="50" t="s">
        <v>802</v>
      </c>
      <c r="G161" s="50" t="s">
        <v>54</v>
      </c>
      <c r="H161" s="50" t="s">
        <v>55</v>
      </c>
      <c r="I161" s="50" t="s">
        <v>22</v>
      </c>
      <c r="J161" s="51" t="s">
        <v>169</v>
      </c>
      <c r="K161" s="50" t="s">
        <v>30</v>
      </c>
      <c r="L161" s="50" t="s">
        <v>31</v>
      </c>
      <c r="M161" s="52">
        <v>85</v>
      </c>
      <c r="N161" s="53">
        <v>133560</v>
      </c>
      <c r="O161" s="224"/>
    </row>
    <row r="162" spans="1:15" s="19" customFormat="1" ht="16" x14ac:dyDescent="0.2">
      <c r="A162" s="50" t="s">
        <v>369</v>
      </c>
      <c r="B162" s="50" t="s">
        <v>565</v>
      </c>
      <c r="C162" s="50" t="s">
        <v>566</v>
      </c>
      <c r="D162" s="252" t="s">
        <v>567</v>
      </c>
      <c r="E162" s="252"/>
      <c r="F162" s="50" t="s">
        <v>802</v>
      </c>
      <c r="G162" s="50" t="s">
        <v>54</v>
      </c>
      <c r="H162" s="50" t="s">
        <v>55</v>
      </c>
      <c r="I162" s="50" t="s">
        <v>22</v>
      </c>
      <c r="J162" s="51" t="s">
        <v>570</v>
      </c>
      <c r="K162" s="50" t="s">
        <v>24</v>
      </c>
      <c r="L162" s="50" t="s">
        <v>25</v>
      </c>
      <c r="M162" s="52">
        <v>85</v>
      </c>
      <c r="N162" s="53">
        <v>100170</v>
      </c>
      <c r="O162" s="224"/>
    </row>
    <row r="163" spans="1:15" s="19" customFormat="1" ht="27.75" customHeight="1" x14ac:dyDescent="0.2">
      <c r="A163" s="50" t="s">
        <v>369</v>
      </c>
      <c r="B163" s="50" t="s">
        <v>391</v>
      </c>
      <c r="C163" s="50" t="s">
        <v>392</v>
      </c>
      <c r="D163" s="222" t="s">
        <v>393</v>
      </c>
      <c r="E163" s="222" t="str">
        <f>VLOOKUP(B163,Description!$A$2:$B$88,2,FALSE)</f>
        <v>By focusing on integrating  maritime, road, and local transport systems, SUMO 2.0 aims to facilitate smoother, faster processing  of passengers and goods, especially during peak seasons. Development of innovative traffic management solutions and ecofriendly  transportation technologies such as electric and hybrid vehicles for port areas and smart logistics systems.</v>
      </c>
      <c r="F163" s="50" t="s">
        <v>802</v>
      </c>
      <c r="G163" s="50" t="s">
        <v>54</v>
      </c>
      <c r="H163" s="50" t="s">
        <v>55</v>
      </c>
      <c r="I163" s="50" t="s">
        <v>18</v>
      </c>
      <c r="J163" s="51" t="s">
        <v>351</v>
      </c>
      <c r="K163" s="50" t="s">
        <v>30</v>
      </c>
      <c r="L163" s="50" t="s">
        <v>31</v>
      </c>
      <c r="M163" s="52">
        <v>85</v>
      </c>
      <c r="N163" s="53">
        <v>256995</v>
      </c>
      <c r="O163" s="224">
        <f>SUMIF($C$3:$C$231,C163,$N$3:$N$231)</f>
        <v>1001035.1200000001</v>
      </c>
    </row>
    <row r="164" spans="1:15" s="19" customFormat="1" ht="32" x14ac:dyDescent="0.2">
      <c r="A164" s="50" t="s">
        <v>369</v>
      </c>
      <c r="B164" s="50" t="s">
        <v>391</v>
      </c>
      <c r="C164" s="50" t="s">
        <v>392</v>
      </c>
      <c r="D164" s="179"/>
      <c r="E164" s="179"/>
      <c r="F164" s="50" t="s">
        <v>802</v>
      </c>
      <c r="G164" s="50" t="s">
        <v>54</v>
      </c>
      <c r="H164" s="50" t="s">
        <v>55</v>
      </c>
      <c r="I164" s="50" t="s">
        <v>22</v>
      </c>
      <c r="J164" s="51" t="s">
        <v>394</v>
      </c>
      <c r="K164" s="50" t="s">
        <v>20</v>
      </c>
      <c r="L164" s="50" t="s">
        <v>50</v>
      </c>
      <c r="M164" s="52">
        <v>80</v>
      </c>
      <c r="N164" s="53">
        <v>280159.32</v>
      </c>
      <c r="O164" s="224"/>
    </row>
    <row r="165" spans="1:15" s="19" customFormat="1" ht="16" x14ac:dyDescent="0.2">
      <c r="A165" s="50" t="s">
        <v>369</v>
      </c>
      <c r="B165" s="50" t="s">
        <v>391</v>
      </c>
      <c r="C165" s="50" t="s">
        <v>392</v>
      </c>
      <c r="D165" s="179"/>
      <c r="E165" s="179"/>
      <c r="F165" s="50" t="s">
        <v>802</v>
      </c>
      <c r="G165" s="50" t="s">
        <v>54</v>
      </c>
      <c r="H165" s="50" t="s">
        <v>55</v>
      </c>
      <c r="I165" s="50" t="s">
        <v>22</v>
      </c>
      <c r="J165" s="51" t="s">
        <v>91</v>
      </c>
      <c r="K165" s="50" t="s">
        <v>24</v>
      </c>
      <c r="L165" s="50" t="s">
        <v>86</v>
      </c>
      <c r="M165" s="52">
        <v>85</v>
      </c>
      <c r="N165" s="53">
        <v>244693</v>
      </c>
      <c r="O165" s="224"/>
    </row>
    <row r="166" spans="1:15" s="19" customFormat="1" ht="16" x14ac:dyDescent="0.2">
      <c r="A166" s="50" t="s">
        <v>369</v>
      </c>
      <c r="B166" s="50" t="s">
        <v>391</v>
      </c>
      <c r="C166" s="50" t="s">
        <v>392</v>
      </c>
      <c r="D166" s="223"/>
      <c r="E166" s="223"/>
      <c r="F166" s="50" t="s">
        <v>802</v>
      </c>
      <c r="G166" s="50" t="s">
        <v>54</v>
      </c>
      <c r="H166" s="50" t="s">
        <v>55</v>
      </c>
      <c r="I166" s="50" t="s">
        <v>22</v>
      </c>
      <c r="J166" s="51" t="s">
        <v>371</v>
      </c>
      <c r="K166" s="50" t="s">
        <v>20</v>
      </c>
      <c r="L166" s="50" t="s">
        <v>35</v>
      </c>
      <c r="M166" s="52">
        <v>80</v>
      </c>
      <c r="N166" s="53">
        <v>219187.8</v>
      </c>
      <c r="O166" s="224"/>
    </row>
    <row r="167" spans="1:15" s="19" customFormat="1" ht="16" x14ac:dyDescent="0.2">
      <c r="A167" s="50" t="s">
        <v>369</v>
      </c>
      <c r="B167" s="50" t="s">
        <v>550</v>
      </c>
      <c r="C167" s="50" t="s">
        <v>551</v>
      </c>
      <c r="D167" s="222" t="s">
        <v>552</v>
      </c>
      <c r="E167" s="222" t="str">
        <f>VLOOKUP(B167,Description!$A$2:$B$88,2,FALSE)</f>
        <v>SMART LAND 2.0 aims is to create and implement a mobility plan, supported by the development of necessary infrastructure, to improve sustainable mobility in rural areas of the South Adriatic. By leveraging data analysis, technological innovation, and digital tools, the project aims to identify local mobility behaviors, reduce car usage and emissions, and promote interconnected, multimodal transport systems.</v>
      </c>
      <c r="F167" s="50" t="s">
        <v>802</v>
      </c>
      <c r="G167" s="50" t="s">
        <v>54</v>
      </c>
      <c r="H167" s="50" t="s">
        <v>55</v>
      </c>
      <c r="I167" s="50" t="s">
        <v>18</v>
      </c>
      <c r="J167" s="51" t="s">
        <v>56</v>
      </c>
      <c r="K167" s="50" t="s">
        <v>30</v>
      </c>
      <c r="L167" s="50" t="s">
        <v>31</v>
      </c>
      <c r="M167" s="52">
        <v>85</v>
      </c>
      <c r="N167" s="53">
        <v>278793</v>
      </c>
      <c r="O167" s="224">
        <f>SUMIF($C$3:$C$231,C167,$N$3:$N$231)</f>
        <v>951343.2</v>
      </c>
    </row>
    <row r="168" spans="1:15" s="19" customFormat="1" ht="32.25" customHeight="1" x14ac:dyDescent="0.2">
      <c r="A168" s="50" t="s">
        <v>369</v>
      </c>
      <c r="B168" s="50" t="s">
        <v>550</v>
      </c>
      <c r="C168" s="50" t="s">
        <v>551</v>
      </c>
      <c r="D168" s="179" t="s">
        <v>552</v>
      </c>
      <c r="E168" s="179"/>
      <c r="F168" s="50" t="s">
        <v>802</v>
      </c>
      <c r="G168" s="50" t="s">
        <v>54</v>
      </c>
      <c r="H168" s="50" t="s">
        <v>55</v>
      </c>
      <c r="I168" s="50" t="s">
        <v>22</v>
      </c>
      <c r="J168" s="51" t="s">
        <v>407</v>
      </c>
      <c r="K168" s="50" t="s">
        <v>20</v>
      </c>
      <c r="L168" s="50" t="s">
        <v>21</v>
      </c>
      <c r="M168" s="52">
        <v>80</v>
      </c>
      <c r="N168" s="53">
        <v>221596.2</v>
      </c>
      <c r="O168" s="224"/>
    </row>
    <row r="169" spans="1:15" s="19" customFormat="1" ht="16" x14ac:dyDescent="0.2">
      <c r="A169" s="50" t="s">
        <v>369</v>
      </c>
      <c r="B169" s="50" t="s">
        <v>550</v>
      </c>
      <c r="C169" s="50" t="s">
        <v>551</v>
      </c>
      <c r="D169" s="179" t="s">
        <v>552</v>
      </c>
      <c r="E169" s="179"/>
      <c r="F169" s="50" t="s">
        <v>802</v>
      </c>
      <c r="G169" s="50" t="s">
        <v>54</v>
      </c>
      <c r="H169" s="50" t="s">
        <v>55</v>
      </c>
      <c r="I169" s="50" t="s">
        <v>22</v>
      </c>
      <c r="J169" s="51" t="s">
        <v>553</v>
      </c>
      <c r="K169" s="50" t="s">
        <v>20</v>
      </c>
      <c r="L169" s="50" t="s">
        <v>59</v>
      </c>
      <c r="M169" s="52">
        <v>80</v>
      </c>
      <c r="N169" s="53">
        <v>218295</v>
      </c>
      <c r="O169" s="224"/>
    </row>
    <row r="170" spans="1:15" s="19" customFormat="1" ht="16" x14ac:dyDescent="0.2">
      <c r="A170" s="50" t="s">
        <v>369</v>
      </c>
      <c r="B170" s="50" t="s">
        <v>550</v>
      </c>
      <c r="C170" s="50" t="s">
        <v>551</v>
      </c>
      <c r="D170" s="223" t="s">
        <v>552</v>
      </c>
      <c r="E170" s="223"/>
      <c r="F170" s="50" t="s">
        <v>802</v>
      </c>
      <c r="G170" s="50" t="s">
        <v>54</v>
      </c>
      <c r="H170" s="50" t="s">
        <v>55</v>
      </c>
      <c r="I170" s="50" t="s">
        <v>22</v>
      </c>
      <c r="J170" s="51" t="s">
        <v>540</v>
      </c>
      <c r="K170" s="50" t="s">
        <v>24</v>
      </c>
      <c r="L170" s="50" t="s">
        <v>61</v>
      </c>
      <c r="M170" s="52">
        <v>85</v>
      </c>
      <c r="N170" s="53">
        <v>232659</v>
      </c>
      <c r="O170" s="224"/>
    </row>
    <row r="171" spans="1:15" s="19" customFormat="1" ht="16" x14ac:dyDescent="0.2">
      <c r="A171" s="54" t="s">
        <v>369</v>
      </c>
      <c r="B171" s="54" t="s">
        <v>571</v>
      </c>
      <c r="C171" s="54" t="s">
        <v>572</v>
      </c>
      <c r="D171" s="241" t="s">
        <v>573</v>
      </c>
      <c r="E171" s="241" t="str">
        <f>VLOOKUP(B171,Description!$A$2:$B$88,2,FALSE)</f>
        <v xml:space="preserve">AI EDU SEA project aims to promote a new form of ocean literacy in the coastal areas of the Adriatic-Ionian region by integrating generative artificial intelligence and human-centered technological approaches, through creative and interdisciplinary cross border educational paths for students and teachers. By the end, selected schools across Albania, Montenegro and Italy, will be empowered on new teaching methodologies, improving marine science knowledge too. </v>
      </c>
      <c r="F171" s="54" t="s">
        <v>803</v>
      </c>
      <c r="G171" s="54" t="s">
        <v>36</v>
      </c>
      <c r="H171" s="54" t="s">
        <v>37</v>
      </c>
      <c r="I171" s="54" t="s">
        <v>18</v>
      </c>
      <c r="J171" s="55" t="s">
        <v>269</v>
      </c>
      <c r="K171" s="54" t="s">
        <v>20</v>
      </c>
      <c r="L171" s="54" t="s">
        <v>82</v>
      </c>
      <c r="M171" s="56">
        <v>80</v>
      </c>
      <c r="N171" s="57">
        <v>200969.1</v>
      </c>
      <c r="O171" s="244">
        <f>SUMIF($C$3:$C$231,C171,$N$3:$N$231)</f>
        <v>809433.3</v>
      </c>
    </row>
    <row r="172" spans="1:15" s="19" customFormat="1" ht="26.25" customHeight="1" x14ac:dyDescent="0.2">
      <c r="A172" s="54" t="s">
        <v>369</v>
      </c>
      <c r="B172" s="54" t="s">
        <v>571</v>
      </c>
      <c r="C172" s="54" t="s">
        <v>572</v>
      </c>
      <c r="D172" s="242" t="s">
        <v>573</v>
      </c>
      <c r="E172" s="242"/>
      <c r="F172" s="54" t="s">
        <v>803</v>
      </c>
      <c r="G172" s="54" t="s">
        <v>36</v>
      </c>
      <c r="H172" s="54" t="s">
        <v>37</v>
      </c>
      <c r="I172" s="54" t="s">
        <v>22</v>
      </c>
      <c r="J172" s="55" t="s">
        <v>434</v>
      </c>
      <c r="K172" s="54" t="s">
        <v>20</v>
      </c>
      <c r="L172" s="54" t="s">
        <v>435</v>
      </c>
      <c r="M172" s="56">
        <v>80</v>
      </c>
      <c r="N172" s="57">
        <v>170656.2</v>
      </c>
      <c r="O172" s="244"/>
    </row>
    <row r="173" spans="1:15" s="19" customFormat="1" ht="16" x14ac:dyDescent="0.2">
      <c r="A173" s="54" t="s">
        <v>369</v>
      </c>
      <c r="B173" s="54" t="s">
        <v>571</v>
      </c>
      <c r="C173" s="54" t="s">
        <v>572</v>
      </c>
      <c r="D173" s="242" t="s">
        <v>573</v>
      </c>
      <c r="E173" s="242"/>
      <c r="F173" s="54" t="s">
        <v>803</v>
      </c>
      <c r="G173" s="54" t="s">
        <v>36</v>
      </c>
      <c r="H173" s="54" t="s">
        <v>37</v>
      </c>
      <c r="I173" s="54" t="s">
        <v>22</v>
      </c>
      <c r="J173" s="55" t="s">
        <v>574</v>
      </c>
      <c r="K173" s="54" t="s">
        <v>24</v>
      </c>
      <c r="L173" s="54" t="s">
        <v>25</v>
      </c>
      <c r="M173" s="56">
        <v>85</v>
      </c>
      <c r="N173" s="57">
        <v>114597</v>
      </c>
      <c r="O173" s="244"/>
    </row>
    <row r="174" spans="1:15" s="19" customFormat="1" ht="16" x14ac:dyDescent="0.2">
      <c r="A174" s="54" t="s">
        <v>369</v>
      </c>
      <c r="B174" s="54" t="s">
        <v>571</v>
      </c>
      <c r="C174" s="54" t="s">
        <v>572</v>
      </c>
      <c r="D174" s="242" t="s">
        <v>573</v>
      </c>
      <c r="E174" s="242"/>
      <c r="F174" s="54" t="s">
        <v>803</v>
      </c>
      <c r="G174" s="54" t="s">
        <v>36</v>
      </c>
      <c r="H174" s="54" t="s">
        <v>37</v>
      </c>
      <c r="I174" s="54" t="s">
        <v>22</v>
      </c>
      <c r="J174" s="55" t="s">
        <v>454</v>
      </c>
      <c r="K174" s="54" t="s">
        <v>30</v>
      </c>
      <c r="L174" s="54" t="s">
        <v>31</v>
      </c>
      <c r="M174" s="56">
        <v>85</v>
      </c>
      <c r="N174" s="57">
        <v>148617</v>
      </c>
      <c r="O174" s="244"/>
    </row>
    <row r="175" spans="1:15" s="19" customFormat="1" ht="48" x14ac:dyDescent="0.2">
      <c r="A175" s="54" t="s">
        <v>369</v>
      </c>
      <c r="B175" s="54" t="s">
        <v>571</v>
      </c>
      <c r="C175" s="54" t="s">
        <v>572</v>
      </c>
      <c r="D175" s="242" t="s">
        <v>573</v>
      </c>
      <c r="E175" s="242"/>
      <c r="F175" s="54" t="s">
        <v>803</v>
      </c>
      <c r="G175" s="54" t="s">
        <v>36</v>
      </c>
      <c r="H175" s="54" t="s">
        <v>37</v>
      </c>
      <c r="I175" s="54" t="s">
        <v>22</v>
      </c>
      <c r="J175" s="55" t="s">
        <v>436</v>
      </c>
      <c r="K175" s="54" t="s">
        <v>20</v>
      </c>
      <c r="L175" s="54" t="s">
        <v>153</v>
      </c>
      <c r="M175" s="56">
        <v>80</v>
      </c>
      <c r="N175" s="57">
        <v>128100</v>
      </c>
      <c r="O175" s="244"/>
    </row>
    <row r="176" spans="1:15" s="19" customFormat="1" ht="32" x14ac:dyDescent="0.2">
      <c r="A176" s="54" t="s">
        <v>369</v>
      </c>
      <c r="B176" s="54" t="s">
        <v>571</v>
      </c>
      <c r="C176" s="54" t="s">
        <v>572</v>
      </c>
      <c r="D176" s="243" t="s">
        <v>573</v>
      </c>
      <c r="E176" s="243"/>
      <c r="F176" s="54" t="s">
        <v>803</v>
      </c>
      <c r="G176" s="54" t="s">
        <v>36</v>
      </c>
      <c r="H176" s="54" t="s">
        <v>37</v>
      </c>
      <c r="I176" s="54" t="s">
        <v>22</v>
      </c>
      <c r="J176" s="55" t="s">
        <v>575</v>
      </c>
      <c r="K176" s="54" t="s">
        <v>24</v>
      </c>
      <c r="L176" s="54" t="s">
        <v>25</v>
      </c>
      <c r="M176" s="56">
        <v>85</v>
      </c>
      <c r="N176" s="57">
        <v>46494</v>
      </c>
      <c r="O176" s="244"/>
    </row>
    <row r="177" spans="1:15" s="19" customFormat="1" ht="16" x14ac:dyDescent="0.2">
      <c r="A177" s="54" t="s">
        <v>369</v>
      </c>
      <c r="B177" s="54" t="s">
        <v>507</v>
      </c>
      <c r="C177" s="54" t="s">
        <v>508</v>
      </c>
      <c r="D177" s="253" t="s">
        <v>823</v>
      </c>
      <c r="E177" s="253" t="str">
        <f>VLOOKUP(B177,Description!$A$2:$B$88,2,FALSE)</f>
        <v>Art4All will improve cultural accessibility and promote social inclusion for individuals with disabilities across the target regions. By the project's end, the goal is to have implemented effective strategies and tools that eliminate physical, sensory, and cognitive barriers to cultural access. two distinct training sessions: one focused on accessibility in the theatrical sector, and the other on accessibility initiatives in museums</v>
      </c>
      <c r="F177" s="54" t="s">
        <v>803</v>
      </c>
      <c r="G177" s="54" t="s">
        <v>36</v>
      </c>
      <c r="H177" s="54" t="s">
        <v>37</v>
      </c>
      <c r="I177" s="54" t="s">
        <v>18</v>
      </c>
      <c r="J177" s="55" t="s">
        <v>510</v>
      </c>
      <c r="K177" s="54" t="s">
        <v>20</v>
      </c>
      <c r="L177" s="54" t="s">
        <v>67</v>
      </c>
      <c r="M177" s="56">
        <v>80</v>
      </c>
      <c r="N177" s="57">
        <v>210339.3</v>
      </c>
      <c r="O177" s="244">
        <f>SUMIF($C$3:$C$231,C177,$N$3:$N$231)</f>
        <v>844124.3</v>
      </c>
    </row>
    <row r="178" spans="1:15" s="19" customFormat="1" ht="32" x14ac:dyDescent="0.2">
      <c r="A178" s="54" t="s">
        <v>369</v>
      </c>
      <c r="B178" s="54" t="s">
        <v>507</v>
      </c>
      <c r="C178" s="54" t="s">
        <v>508</v>
      </c>
      <c r="D178" s="208" t="s">
        <v>509</v>
      </c>
      <c r="E178" s="208"/>
      <c r="F178" s="54" t="s">
        <v>803</v>
      </c>
      <c r="G178" s="54" t="s">
        <v>36</v>
      </c>
      <c r="H178" s="54" t="s">
        <v>37</v>
      </c>
      <c r="I178" s="54" t="s">
        <v>22</v>
      </c>
      <c r="J178" s="55" t="s">
        <v>511</v>
      </c>
      <c r="K178" s="54" t="s">
        <v>20</v>
      </c>
      <c r="L178" s="54" t="s">
        <v>21</v>
      </c>
      <c r="M178" s="56">
        <v>80</v>
      </c>
      <c r="N178" s="57">
        <v>153689</v>
      </c>
      <c r="O178" s="244"/>
    </row>
    <row r="179" spans="1:15" s="19" customFormat="1" ht="22.5" customHeight="1" x14ac:dyDescent="0.2">
      <c r="A179" s="54" t="s">
        <v>369</v>
      </c>
      <c r="B179" s="54" t="s">
        <v>507</v>
      </c>
      <c r="C179" s="54" t="s">
        <v>508</v>
      </c>
      <c r="D179" s="208" t="s">
        <v>509</v>
      </c>
      <c r="E179" s="208"/>
      <c r="F179" s="54" t="s">
        <v>803</v>
      </c>
      <c r="G179" s="54" t="s">
        <v>36</v>
      </c>
      <c r="H179" s="54" t="s">
        <v>37</v>
      </c>
      <c r="I179" s="54" t="s">
        <v>22</v>
      </c>
      <c r="J179" s="55" t="s">
        <v>512</v>
      </c>
      <c r="K179" s="54" t="s">
        <v>20</v>
      </c>
      <c r="L179" s="54" t="s">
        <v>35</v>
      </c>
      <c r="M179" s="56">
        <v>80</v>
      </c>
      <c r="N179" s="57">
        <v>90066</v>
      </c>
      <c r="O179" s="244"/>
    </row>
    <row r="180" spans="1:15" s="19" customFormat="1" ht="30" customHeight="1" x14ac:dyDescent="0.2">
      <c r="A180" s="54" t="s">
        <v>369</v>
      </c>
      <c r="B180" s="54" t="s">
        <v>507</v>
      </c>
      <c r="C180" s="54" t="s">
        <v>508</v>
      </c>
      <c r="D180" s="208" t="s">
        <v>509</v>
      </c>
      <c r="E180" s="208"/>
      <c r="F180" s="54" t="s">
        <v>803</v>
      </c>
      <c r="G180" s="54" t="s">
        <v>36</v>
      </c>
      <c r="H180" s="54" t="s">
        <v>37</v>
      </c>
      <c r="I180" s="54" t="s">
        <v>22</v>
      </c>
      <c r="J180" s="55" t="s">
        <v>513</v>
      </c>
      <c r="K180" s="54" t="s">
        <v>24</v>
      </c>
      <c r="L180" s="54" t="s">
        <v>25</v>
      </c>
      <c r="M180" s="56">
        <v>85</v>
      </c>
      <c r="N180" s="57">
        <v>196560</v>
      </c>
      <c r="O180" s="244"/>
    </row>
    <row r="181" spans="1:15" s="19" customFormat="1" ht="16" x14ac:dyDescent="0.2">
      <c r="A181" s="54" t="s">
        <v>369</v>
      </c>
      <c r="B181" s="54" t="s">
        <v>507</v>
      </c>
      <c r="C181" s="54" t="s">
        <v>508</v>
      </c>
      <c r="D181" s="254" t="s">
        <v>509</v>
      </c>
      <c r="E181" s="254"/>
      <c r="F181" s="54" t="s">
        <v>803</v>
      </c>
      <c r="G181" s="54" t="s">
        <v>36</v>
      </c>
      <c r="H181" s="54" t="s">
        <v>37</v>
      </c>
      <c r="I181" s="54" t="s">
        <v>22</v>
      </c>
      <c r="J181" s="55" t="s">
        <v>514</v>
      </c>
      <c r="K181" s="54" t="s">
        <v>30</v>
      </c>
      <c r="L181" s="54" t="s">
        <v>31</v>
      </c>
      <c r="M181" s="56">
        <v>85</v>
      </c>
      <c r="N181" s="57">
        <v>193470</v>
      </c>
      <c r="O181" s="244"/>
    </row>
    <row r="182" spans="1:15" s="19" customFormat="1" ht="32" x14ac:dyDescent="0.2">
      <c r="A182" s="54" t="s">
        <v>369</v>
      </c>
      <c r="B182" s="54" t="s">
        <v>515</v>
      </c>
      <c r="C182" s="54" t="s">
        <v>516</v>
      </c>
      <c r="D182" s="241" t="s">
        <v>517</v>
      </c>
      <c r="E182" s="241" t="str">
        <f>VLOOKUP(B182,Description!$A$2:$B$88,2,FALSE)</f>
        <v>inclusive models for mental health care promoting holistic well-being services connected with tourism, cultural and creative sectors</v>
      </c>
      <c r="F182" s="54" t="s">
        <v>803</v>
      </c>
      <c r="G182" s="54" t="s">
        <v>42</v>
      </c>
      <c r="H182" s="54" t="s">
        <v>43</v>
      </c>
      <c r="I182" s="54" t="s">
        <v>18</v>
      </c>
      <c r="J182" s="55" t="s">
        <v>518</v>
      </c>
      <c r="K182" s="54" t="s">
        <v>24</v>
      </c>
      <c r="L182" s="54" t="s">
        <v>25</v>
      </c>
      <c r="M182" s="56">
        <v>85</v>
      </c>
      <c r="N182" s="57">
        <v>183033</v>
      </c>
      <c r="O182" s="244">
        <f>SUMIF($C$3:$C$231,C182,$N$3:$N$231)</f>
        <v>665928</v>
      </c>
    </row>
    <row r="183" spans="1:15" s="19" customFormat="1" ht="16" x14ac:dyDescent="0.2">
      <c r="A183" s="54" t="s">
        <v>369</v>
      </c>
      <c r="B183" s="54" t="s">
        <v>515</v>
      </c>
      <c r="C183" s="54" t="s">
        <v>516</v>
      </c>
      <c r="D183" s="242" t="s">
        <v>517</v>
      </c>
      <c r="E183" s="242"/>
      <c r="F183" s="54" t="s">
        <v>803</v>
      </c>
      <c r="G183" s="54" t="s">
        <v>42</v>
      </c>
      <c r="H183" s="54" t="s">
        <v>43</v>
      </c>
      <c r="I183" s="54" t="s">
        <v>22</v>
      </c>
      <c r="J183" s="55" t="s">
        <v>446</v>
      </c>
      <c r="K183" s="54" t="s">
        <v>20</v>
      </c>
      <c r="L183" s="54" t="s">
        <v>87</v>
      </c>
      <c r="M183" s="56">
        <v>80</v>
      </c>
      <c r="N183" s="57">
        <v>113526</v>
      </c>
      <c r="O183" s="244"/>
    </row>
    <row r="184" spans="1:15" s="19" customFormat="1" ht="32" x14ac:dyDescent="0.2">
      <c r="A184" s="54" t="s">
        <v>369</v>
      </c>
      <c r="B184" s="54" t="s">
        <v>515</v>
      </c>
      <c r="C184" s="54" t="s">
        <v>516</v>
      </c>
      <c r="D184" s="242" t="s">
        <v>517</v>
      </c>
      <c r="E184" s="242"/>
      <c r="F184" s="54" t="s">
        <v>803</v>
      </c>
      <c r="G184" s="54" t="s">
        <v>42</v>
      </c>
      <c r="H184" s="54" t="s">
        <v>43</v>
      </c>
      <c r="I184" s="54" t="s">
        <v>22</v>
      </c>
      <c r="J184" s="55" t="s">
        <v>519</v>
      </c>
      <c r="K184" s="54" t="s">
        <v>20</v>
      </c>
      <c r="L184" s="54" t="s">
        <v>35</v>
      </c>
      <c r="M184" s="56">
        <v>80</v>
      </c>
      <c r="N184" s="57">
        <v>47880</v>
      </c>
      <c r="O184" s="244"/>
    </row>
    <row r="185" spans="1:15" s="19" customFormat="1" ht="16" x14ac:dyDescent="0.2">
      <c r="A185" s="54" t="s">
        <v>369</v>
      </c>
      <c r="B185" s="54" t="s">
        <v>515</v>
      </c>
      <c r="C185" s="54" t="s">
        <v>516</v>
      </c>
      <c r="D185" s="242" t="s">
        <v>517</v>
      </c>
      <c r="E185" s="242"/>
      <c r="F185" s="54" t="s">
        <v>803</v>
      </c>
      <c r="G185" s="54" t="s">
        <v>42</v>
      </c>
      <c r="H185" s="54" t="s">
        <v>43</v>
      </c>
      <c r="I185" s="54" t="s">
        <v>22</v>
      </c>
      <c r="J185" s="55" t="s">
        <v>520</v>
      </c>
      <c r="K185" s="54" t="s">
        <v>24</v>
      </c>
      <c r="L185" s="54" t="s">
        <v>25</v>
      </c>
      <c r="M185" s="56">
        <v>85</v>
      </c>
      <c r="N185" s="57">
        <v>116550</v>
      </c>
      <c r="O185" s="244"/>
    </row>
    <row r="186" spans="1:15" s="19" customFormat="1" ht="16" x14ac:dyDescent="0.2">
      <c r="A186" s="54" t="s">
        <v>369</v>
      </c>
      <c r="B186" s="54" t="s">
        <v>515</v>
      </c>
      <c r="C186" s="54" t="s">
        <v>516</v>
      </c>
      <c r="D186" s="242" t="s">
        <v>517</v>
      </c>
      <c r="E186" s="242"/>
      <c r="F186" s="54" t="s">
        <v>803</v>
      </c>
      <c r="G186" s="54" t="s">
        <v>42</v>
      </c>
      <c r="H186" s="54" t="s">
        <v>43</v>
      </c>
      <c r="I186" s="54" t="s">
        <v>22</v>
      </c>
      <c r="J186" s="55" t="s">
        <v>280</v>
      </c>
      <c r="K186" s="54" t="s">
        <v>20</v>
      </c>
      <c r="L186" s="54" t="s">
        <v>35</v>
      </c>
      <c r="M186" s="56">
        <v>80</v>
      </c>
      <c r="N186" s="57">
        <v>134190</v>
      </c>
      <c r="O186" s="244"/>
    </row>
    <row r="187" spans="1:15" s="19" customFormat="1" ht="16" x14ac:dyDescent="0.2">
      <c r="A187" s="54" t="s">
        <v>369</v>
      </c>
      <c r="B187" s="54" t="s">
        <v>515</v>
      </c>
      <c r="C187" s="54" t="s">
        <v>516</v>
      </c>
      <c r="D187" s="243" t="s">
        <v>517</v>
      </c>
      <c r="E187" s="243"/>
      <c r="F187" s="54" t="s">
        <v>803</v>
      </c>
      <c r="G187" s="54" t="s">
        <v>42</v>
      </c>
      <c r="H187" s="54" t="s">
        <v>43</v>
      </c>
      <c r="I187" s="54" t="s">
        <v>22</v>
      </c>
      <c r="J187" s="55" t="s">
        <v>156</v>
      </c>
      <c r="K187" s="54" t="s">
        <v>30</v>
      </c>
      <c r="L187" s="54" t="s">
        <v>31</v>
      </c>
      <c r="M187" s="56">
        <v>85</v>
      </c>
      <c r="N187" s="57">
        <v>70749</v>
      </c>
      <c r="O187" s="244"/>
    </row>
    <row r="188" spans="1:15" s="19" customFormat="1" ht="16" x14ac:dyDescent="0.2">
      <c r="A188" s="54" t="s">
        <v>369</v>
      </c>
      <c r="B188" s="54" t="s">
        <v>617</v>
      </c>
      <c r="C188" s="54" t="s">
        <v>618</v>
      </c>
      <c r="D188" s="241" t="s">
        <v>618</v>
      </c>
      <c r="E188" s="241" t="str">
        <f>VLOOKUP(B188,Description!$A$2:$B$88,2,FALSE)</f>
        <v>enhance the role of food heritage in sustainable tourism by creating an ecosystem of traditional food producers, tourism supply chain, and CCI</v>
      </c>
      <c r="F188" s="54" t="s">
        <v>803</v>
      </c>
      <c r="G188" s="54" t="s">
        <v>42</v>
      </c>
      <c r="H188" s="54" t="s">
        <v>43</v>
      </c>
      <c r="I188" s="54" t="s">
        <v>18</v>
      </c>
      <c r="J188" s="55" t="s">
        <v>405</v>
      </c>
      <c r="K188" s="54" t="s">
        <v>20</v>
      </c>
      <c r="L188" s="54" t="s">
        <v>50</v>
      </c>
      <c r="M188" s="56">
        <v>80</v>
      </c>
      <c r="N188" s="57">
        <v>186295.86</v>
      </c>
      <c r="O188" s="244">
        <f>SUMIF($C$3:$C$231,C188,$N$3:$N$231)</f>
        <v>824947.46</v>
      </c>
    </row>
    <row r="189" spans="1:15" s="19" customFormat="1" ht="16" x14ac:dyDescent="0.2">
      <c r="A189" s="54" t="s">
        <v>369</v>
      </c>
      <c r="B189" s="54" t="s">
        <v>617</v>
      </c>
      <c r="C189" s="54" t="s">
        <v>618</v>
      </c>
      <c r="D189" s="242" t="s">
        <v>618</v>
      </c>
      <c r="E189" s="242"/>
      <c r="F189" s="54" t="s">
        <v>803</v>
      </c>
      <c r="G189" s="54" t="s">
        <v>42</v>
      </c>
      <c r="H189" s="54" t="s">
        <v>43</v>
      </c>
      <c r="I189" s="54" t="s">
        <v>22</v>
      </c>
      <c r="J189" s="55" t="s">
        <v>619</v>
      </c>
      <c r="K189" s="54" t="s">
        <v>20</v>
      </c>
      <c r="L189" s="54" t="s">
        <v>21</v>
      </c>
      <c r="M189" s="56">
        <v>80</v>
      </c>
      <c r="N189" s="57">
        <v>168636.6</v>
      </c>
      <c r="O189" s="244"/>
    </row>
    <row r="190" spans="1:15" s="19" customFormat="1" ht="16" x14ac:dyDescent="0.2">
      <c r="A190" s="54" t="s">
        <v>369</v>
      </c>
      <c r="B190" s="54" t="s">
        <v>617</v>
      </c>
      <c r="C190" s="54" t="s">
        <v>618</v>
      </c>
      <c r="D190" s="242" t="s">
        <v>618</v>
      </c>
      <c r="E190" s="242"/>
      <c r="F190" s="54" t="s">
        <v>803</v>
      </c>
      <c r="G190" s="54" t="s">
        <v>42</v>
      </c>
      <c r="H190" s="54" t="s">
        <v>43</v>
      </c>
      <c r="I190" s="54" t="s">
        <v>22</v>
      </c>
      <c r="J190" s="55" t="s">
        <v>188</v>
      </c>
      <c r="K190" s="54" t="s">
        <v>24</v>
      </c>
      <c r="L190" s="54" t="s">
        <v>25</v>
      </c>
      <c r="M190" s="56">
        <v>85</v>
      </c>
      <c r="N190" s="57">
        <v>90100</v>
      </c>
      <c r="O190" s="244"/>
    </row>
    <row r="191" spans="1:15" s="19" customFormat="1" ht="32" x14ac:dyDescent="0.2">
      <c r="A191" s="54" t="s">
        <v>369</v>
      </c>
      <c r="B191" s="54" t="s">
        <v>617</v>
      </c>
      <c r="C191" s="54" t="s">
        <v>618</v>
      </c>
      <c r="D191" s="242" t="s">
        <v>618</v>
      </c>
      <c r="E191" s="242"/>
      <c r="F191" s="54" t="s">
        <v>803</v>
      </c>
      <c r="G191" s="54" t="s">
        <v>42</v>
      </c>
      <c r="H191" s="54" t="s">
        <v>43</v>
      </c>
      <c r="I191" s="54" t="s">
        <v>22</v>
      </c>
      <c r="J191" s="55" t="s">
        <v>620</v>
      </c>
      <c r="K191" s="54" t="s">
        <v>24</v>
      </c>
      <c r="L191" s="54" t="s">
        <v>113</v>
      </c>
      <c r="M191" s="56">
        <v>85</v>
      </c>
      <c r="N191" s="57">
        <v>152850</v>
      </c>
      <c r="O191" s="244"/>
    </row>
    <row r="192" spans="1:15" s="19" customFormat="1" ht="32" x14ac:dyDescent="0.2">
      <c r="A192" s="54" t="s">
        <v>369</v>
      </c>
      <c r="B192" s="54" t="s">
        <v>617</v>
      </c>
      <c r="C192" s="54" t="s">
        <v>618</v>
      </c>
      <c r="D192" s="242" t="s">
        <v>618</v>
      </c>
      <c r="E192" s="242"/>
      <c r="F192" s="54" t="s">
        <v>803</v>
      </c>
      <c r="G192" s="54" t="s">
        <v>42</v>
      </c>
      <c r="H192" s="54" t="s">
        <v>43</v>
      </c>
      <c r="I192" s="54" t="s">
        <v>22</v>
      </c>
      <c r="J192" s="55" t="s">
        <v>621</v>
      </c>
      <c r="K192" s="54" t="s">
        <v>30</v>
      </c>
      <c r="L192" s="54" t="s">
        <v>31</v>
      </c>
      <c r="M192" s="56">
        <v>85</v>
      </c>
      <c r="N192" s="57">
        <v>125970</v>
      </c>
      <c r="O192" s="244"/>
    </row>
    <row r="193" spans="1:15" s="19" customFormat="1" ht="16" x14ac:dyDescent="0.2">
      <c r="A193" s="54" t="s">
        <v>369</v>
      </c>
      <c r="B193" s="54" t="s">
        <v>617</v>
      </c>
      <c r="C193" s="54" t="s">
        <v>618</v>
      </c>
      <c r="D193" s="243" t="s">
        <v>618</v>
      </c>
      <c r="E193" s="243"/>
      <c r="F193" s="54" t="s">
        <v>803</v>
      </c>
      <c r="G193" s="54" t="s">
        <v>42</v>
      </c>
      <c r="H193" s="54" t="s">
        <v>43</v>
      </c>
      <c r="I193" s="54" t="s">
        <v>22</v>
      </c>
      <c r="J193" s="55" t="s">
        <v>193</v>
      </c>
      <c r="K193" s="54" t="s">
        <v>30</v>
      </c>
      <c r="L193" s="54" t="s">
        <v>31</v>
      </c>
      <c r="M193" s="56">
        <v>85</v>
      </c>
      <c r="N193" s="57">
        <v>101095</v>
      </c>
      <c r="O193" s="244"/>
    </row>
    <row r="194" spans="1:15" s="19" customFormat="1" ht="21" customHeight="1" x14ac:dyDescent="0.2">
      <c r="A194" s="54" t="s">
        <v>369</v>
      </c>
      <c r="B194" s="54" t="s">
        <v>489</v>
      </c>
      <c r="C194" s="54" t="s">
        <v>490</v>
      </c>
      <c r="D194" s="253" t="s">
        <v>491</v>
      </c>
      <c r="E194" s="253" t="str">
        <f>VLOOKUP(B194,Description!$A$2:$B$88,2,FALSE)</f>
        <v>define, recognize, and integrate Social Health Operators (SHOs) into the social and health systems in South Adriatic area, in accordance with EU rules and standards. By developing clear roles, competencies, and certification processes, and implementing pilot programs, the project aims to enhance the effectiveness and coordination of social and health services, ensuring that SHOs contribute significantly to improved service delivery and professional standards across EU.</v>
      </c>
      <c r="F194" s="54" t="s">
        <v>803</v>
      </c>
      <c r="G194" s="54" t="s">
        <v>36</v>
      </c>
      <c r="H194" s="54" t="s">
        <v>37</v>
      </c>
      <c r="I194" s="54" t="s">
        <v>18</v>
      </c>
      <c r="J194" s="55" t="s">
        <v>492</v>
      </c>
      <c r="K194" s="54" t="s">
        <v>24</v>
      </c>
      <c r="L194" s="54" t="s">
        <v>25</v>
      </c>
      <c r="M194" s="56">
        <v>85</v>
      </c>
      <c r="N194" s="57">
        <v>235770.3</v>
      </c>
      <c r="O194" s="244">
        <f>SUMIF($C$3:$C$231,C194,$N$3:$N$231)</f>
        <v>963873.89999999991</v>
      </c>
    </row>
    <row r="195" spans="1:15" s="19" customFormat="1" ht="49.5" customHeight="1" x14ac:dyDescent="0.2">
      <c r="A195" s="54" t="s">
        <v>369</v>
      </c>
      <c r="B195" s="54" t="s">
        <v>489</v>
      </c>
      <c r="C195" s="54" t="s">
        <v>490</v>
      </c>
      <c r="D195" s="208" t="s">
        <v>491</v>
      </c>
      <c r="E195" s="208"/>
      <c r="F195" s="54" t="s">
        <v>803</v>
      </c>
      <c r="G195" s="54" t="s">
        <v>36</v>
      </c>
      <c r="H195" s="54" t="s">
        <v>37</v>
      </c>
      <c r="I195" s="54" t="s">
        <v>22</v>
      </c>
      <c r="J195" s="55" t="s">
        <v>493</v>
      </c>
      <c r="K195" s="54" t="s">
        <v>24</v>
      </c>
      <c r="L195" s="54" t="s">
        <v>25</v>
      </c>
      <c r="M195" s="56">
        <v>85</v>
      </c>
      <c r="N195" s="57">
        <v>103950</v>
      </c>
      <c r="O195" s="244"/>
    </row>
    <row r="196" spans="1:15" s="19" customFormat="1" ht="42" customHeight="1" x14ac:dyDescent="0.2">
      <c r="A196" s="54" t="s">
        <v>369</v>
      </c>
      <c r="B196" s="54" t="s">
        <v>489</v>
      </c>
      <c r="C196" s="54" t="s">
        <v>490</v>
      </c>
      <c r="D196" s="208" t="s">
        <v>491</v>
      </c>
      <c r="E196" s="208"/>
      <c r="F196" s="54" t="s">
        <v>803</v>
      </c>
      <c r="G196" s="54" t="s">
        <v>36</v>
      </c>
      <c r="H196" s="54" t="s">
        <v>37</v>
      </c>
      <c r="I196" s="54" t="s">
        <v>22</v>
      </c>
      <c r="J196" s="55" t="s">
        <v>376</v>
      </c>
      <c r="K196" s="54" t="s">
        <v>30</v>
      </c>
      <c r="L196" s="54" t="s">
        <v>31</v>
      </c>
      <c r="M196" s="56">
        <v>85</v>
      </c>
      <c r="N196" s="57">
        <v>206161.2</v>
      </c>
      <c r="O196" s="244"/>
    </row>
    <row r="197" spans="1:15" s="19" customFormat="1" ht="32" x14ac:dyDescent="0.2">
      <c r="A197" s="54" t="s">
        <v>369</v>
      </c>
      <c r="B197" s="54" t="s">
        <v>489</v>
      </c>
      <c r="C197" s="54" t="s">
        <v>490</v>
      </c>
      <c r="D197" s="208" t="s">
        <v>491</v>
      </c>
      <c r="E197" s="208"/>
      <c r="F197" s="54" t="s">
        <v>803</v>
      </c>
      <c r="G197" s="54" t="s">
        <v>36</v>
      </c>
      <c r="H197" s="54" t="s">
        <v>37</v>
      </c>
      <c r="I197" s="54" t="s">
        <v>22</v>
      </c>
      <c r="J197" s="55" t="s">
        <v>833</v>
      </c>
      <c r="K197" s="54" t="s">
        <v>20</v>
      </c>
      <c r="L197" s="54" t="s">
        <v>35</v>
      </c>
      <c r="M197" s="56">
        <v>80</v>
      </c>
      <c r="N197" s="57">
        <v>162691.20000000001</v>
      </c>
      <c r="O197" s="244"/>
    </row>
    <row r="198" spans="1:15" s="19" customFormat="1" ht="32" x14ac:dyDescent="0.2">
      <c r="A198" s="54" t="s">
        <v>369</v>
      </c>
      <c r="B198" s="54" t="s">
        <v>489</v>
      </c>
      <c r="C198" s="54" t="s">
        <v>490</v>
      </c>
      <c r="D198" s="254" t="s">
        <v>491</v>
      </c>
      <c r="E198" s="254"/>
      <c r="F198" s="54" t="s">
        <v>803</v>
      </c>
      <c r="G198" s="54" t="s">
        <v>36</v>
      </c>
      <c r="H198" s="54" t="s">
        <v>37</v>
      </c>
      <c r="I198" s="54" t="s">
        <v>22</v>
      </c>
      <c r="J198" s="55" t="s">
        <v>495</v>
      </c>
      <c r="K198" s="54" t="s">
        <v>20</v>
      </c>
      <c r="L198" s="54" t="s">
        <v>21</v>
      </c>
      <c r="M198" s="56">
        <v>80</v>
      </c>
      <c r="N198" s="57">
        <v>255301.2</v>
      </c>
      <c r="O198" s="244"/>
    </row>
    <row r="199" spans="1:15" s="19" customFormat="1" ht="32" x14ac:dyDescent="0.2">
      <c r="A199" s="54" t="s">
        <v>369</v>
      </c>
      <c r="B199" s="54" t="s">
        <v>611</v>
      </c>
      <c r="C199" s="54" t="s">
        <v>612</v>
      </c>
      <c r="D199" s="241" t="s">
        <v>613</v>
      </c>
      <c r="E199" s="241" t="str">
        <f>VLOOKUP(B199,Description!$A$2:$B$88,2,FALSE)</f>
        <v>To test the models and tools developed in HISTEK project, to concretely ground the collaboration between the 3 countries on each element at the basis of the construction of a solid 5th Level Education System at a cross-border level, verifying the constant alignment with the real needs of the 3 territories, with respect to the identified targets.</v>
      </c>
      <c r="F199" s="54" t="s">
        <v>803</v>
      </c>
      <c r="G199" s="54" t="s">
        <v>36</v>
      </c>
      <c r="H199" s="54" t="s">
        <v>37</v>
      </c>
      <c r="I199" s="54" t="s">
        <v>18</v>
      </c>
      <c r="J199" s="55" t="s">
        <v>614</v>
      </c>
      <c r="K199" s="54" t="s">
        <v>20</v>
      </c>
      <c r="L199" s="54" t="s">
        <v>67</v>
      </c>
      <c r="M199" s="56">
        <v>80</v>
      </c>
      <c r="N199" s="57">
        <v>388512.85</v>
      </c>
      <c r="O199" s="244">
        <f>SUMIF($C$3:$C$231,C199,$N$3:$N$231)</f>
        <v>1072517.8500000001</v>
      </c>
    </row>
    <row r="200" spans="1:15" s="19" customFormat="1" ht="64" x14ac:dyDescent="0.2">
      <c r="A200" s="54" t="s">
        <v>369</v>
      </c>
      <c r="B200" s="54" t="s">
        <v>611</v>
      </c>
      <c r="C200" s="54" t="s">
        <v>612</v>
      </c>
      <c r="D200" s="242" t="s">
        <v>613</v>
      </c>
      <c r="E200" s="242"/>
      <c r="F200" s="54" t="s">
        <v>803</v>
      </c>
      <c r="G200" s="54" t="s">
        <v>36</v>
      </c>
      <c r="H200" s="54" t="s">
        <v>37</v>
      </c>
      <c r="I200" s="54" t="s">
        <v>22</v>
      </c>
      <c r="J200" s="55" t="s">
        <v>586</v>
      </c>
      <c r="K200" s="54" t="s">
        <v>20</v>
      </c>
      <c r="L200" s="54" t="s">
        <v>67</v>
      </c>
      <c r="M200" s="56">
        <v>80</v>
      </c>
      <c r="N200" s="57">
        <v>166770</v>
      </c>
      <c r="O200" s="244"/>
    </row>
    <row r="201" spans="1:15" s="19" customFormat="1" ht="32" x14ac:dyDescent="0.2">
      <c r="A201" s="54" t="s">
        <v>369</v>
      </c>
      <c r="B201" s="54" t="s">
        <v>611</v>
      </c>
      <c r="C201" s="54" t="s">
        <v>612</v>
      </c>
      <c r="D201" s="242" t="s">
        <v>613</v>
      </c>
      <c r="E201" s="242"/>
      <c r="F201" s="54" t="s">
        <v>803</v>
      </c>
      <c r="G201" s="54" t="s">
        <v>36</v>
      </c>
      <c r="H201" s="54" t="s">
        <v>37</v>
      </c>
      <c r="I201" s="54" t="s">
        <v>22</v>
      </c>
      <c r="J201" s="55" t="s">
        <v>615</v>
      </c>
      <c r="K201" s="54" t="s">
        <v>24</v>
      </c>
      <c r="L201" s="54" t="s">
        <v>25</v>
      </c>
      <c r="M201" s="56">
        <v>85</v>
      </c>
      <c r="N201" s="57">
        <v>133115</v>
      </c>
      <c r="O201" s="244"/>
    </row>
    <row r="202" spans="1:15" s="19" customFormat="1" ht="32" x14ac:dyDescent="0.2">
      <c r="A202" s="54" t="s">
        <v>369</v>
      </c>
      <c r="B202" s="54" t="s">
        <v>611</v>
      </c>
      <c r="C202" s="54" t="s">
        <v>612</v>
      </c>
      <c r="D202" s="242" t="s">
        <v>613</v>
      </c>
      <c r="E202" s="242"/>
      <c r="F202" s="54" t="s">
        <v>803</v>
      </c>
      <c r="G202" s="54" t="s">
        <v>36</v>
      </c>
      <c r="H202" s="54" t="s">
        <v>37</v>
      </c>
      <c r="I202" s="54" t="s">
        <v>22</v>
      </c>
      <c r="J202" s="55" t="s">
        <v>211</v>
      </c>
      <c r="K202" s="54" t="s">
        <v>24</v>
      </c>
      <c r="L202" s="54" t="s">
        <v>86</v>
      </c>
      <c r="M202" s="56">
        <v>85</v>
      </c>
      <c r="N202" s="57">
        <v>124425</v>
      </c>
      <c r="O202" s="244"/>
    </row>
    <row r="203" spans="1:15" s="19" customFormat="1" ht="16" x14ac:dyDescent="0.2">
      <c r="A203" s="54" t="s">
        <v>369</v>
      </c>
      <c r="B203" s="54" t="s">
        <v>611</v>
      </c>
      <c r="C203" s="54" t="s">
        <v>612</v>
      </c>
      <c r="D203" s="242" t="s">
        <v>613</v>
      </c>
      <c r="E203" s="242"/>
      <c r="F203" s="54" t="s">
        <v>803</v>
      </c>
      <c r="G203" s="54" t="s">
        <v>36</v>
      </c>
      <c r="H203" s="54" t="s">
        <v>37</v>
      </c>
      <c r="I203" s="54" t="s">
        <v>22</v>
      </c>
      <c r="J203" s="55" t="s">
        <v>171</v>
      </c>
      <c r="K203" s="54" t="s">
        <v>30</v>
      </c>
      <c r="L203" s="54" t="s">
        <v>31</v>
      </c>
      <c r="M203" s="56">
        <v>85</v>
      </c>
      <c r="N203" s="57">
        <v>134050</v>
      </c>
      <c r="O203" s="244"/>
    </row>
    <row r="204" spans="1:15" s="19" customFormat="1" ht="32" x14ac:dyDescent="0.2">
      <c r="A204" s="54" t="s">
        <v>369</v>
      </c>
      <c r="B204" s="54" t="s">
        <v>611</v>
      </c>
      <c r="C204" s="54" t="s">
        <v>612</v>
      </c>
      <c r="D204" s="243" t="s">
        <v>613</v>
      </c>
      <c r="E204" s="243"/>
      <c r="F204" s="54" t="s">
        <v>803</v>
      </c>
      <c r="G204" s="54" t="s">
        <v>36</v>
      </c>
      <c r="H204" s="54" t="s">
        <v>37</v>
      </c>
      <c r="I204" s="54" t="s">
        <v>22</v>
      </c>
      <c r="J204" s="55" t="s">
        <v>616</v>
      </c>
      <c r="K204" s="54" t="s">
        <v>30</v>
      </c>
      <c r="L204" s="54" t="s">
        <v>31</v>
      </c>
      <c r="M204" s="56">
        <v>85</v>
      </c>
      <c r="N204" s="57">
        <v>125645</v>
      </c>
      <c r="O204" s="244"/>
    </row>
    <row r="205" spans="1:15" s="19" customFormat="1" ht="48" x14ac:dyDescent="0.2">
      <c r="A205" s="54" t="s">
        <v>369</v>
      </c>
      <c r="B205" s="54" t="s">
        <v>428</v>
      </c>
      <c r="C205" s="54" t="s">
        <v>429</v>
      </c>
      <c r="D205" s="241" t="s">
        <v>430</v>
      </c>
      <c r="E205" s="241" t="str">
        <f>VLOOKUP(B205,Description!$A$2:$B$88,2,FALSE)</f>
        <v>Increase the eco-entrepreneurial skills of youth and women of Italy, Albania and Montenegro through the improvement of the quality of services of private and public organizations and the strengthening of the cross-border innovation ecosystem.</v>
      </c>
      <c r="F205" s="54" t="s">
        <v>803</v>
      </c>
      <c r="G205" s="54" t="s">
        <v>36</v>
      </c>
      <c r="H205" s="54" t="s">
        <v>37</v>
      </c>
      <c r="I205" s="54" t="s">
        <v>18</v>
      </c>
      <c r="J205" s="55" t="s">
        <v>89</v>
      </c>
      <c r="K205" s="54" t="s">
        <v>20</v>
      </c>
      <c r="L205" s="54" t="s">
        <v>67</v>
      </c>
      <c r="M205" s="56">
        <v>80</v>
      </c>
      <c r="N205" s="57">
        <v>321980.84999999998</v>
      </c>
      <c r="O205" s="244">
        <f>SUMIF($C$3:$C$231,C205,$N$3:$N$231)</f>
        <v>1069868.45</v>
      </c>
    </row>
    <row r="206" spans="1:15" s="19" customFormat="1" ht="16" x14ac:dyDescent="0.2">
      <c r="A206" s="54" t="s">
        <v>369</v>
      </c>
      <c r="B206" s="54" t="s">
        <v>428</v>
      </c>
      <c r="C206" s="54" t="s">
        <v>429</v>
      </c>
      <c r="D206" s="242"/>
      <c r="E206" s="242"/>
      <c r="F206" s="54" t="s">
        <v>803</v>
      </c>
      <c r="G206" s="54" t="s">
        <v>36</v>
      </c>
      <c r="H206" s="54" t="s">
        <v>37</v>
      </c>
      <c r="I206" s="54" t="s">
        <v>22</v>
      </c>
      <c r="J206" s="55" t="s">
        <v>284</v>
      </c>
      <c r="K206" s="54" t="s">
        <v>20</v>
      </c>
      <c r="L206" s="54" t="s">
        <v>67</v>
      </c>
      <c r="M206" s="56">
        <v>80</v>
      </c>
      <c r="N206" s="57">
        <v>113745.8</v>
      </c>
      <c r="O206" s="244"/>
    </row>
    <row r="207" spans="1:15" s="19" customFormat="1" ht="16" x14ac:dyDescent="0.2">
      <c r="A207" s="54" t="s">
        <v>369</v>
      </c>
      <c r="B207" s="54" t="s">
        <v>428</v>
      </c>
      <c r="C207" s="54" t="s">
        <v>429</v>
      </c>
      <c r="D207" s="242"/>
      <c r="E207" s="242"/>
      <c r="F207" s="54" t="s">
        <v>803</v>
      </c>
      <c r="G207" s="54" t="s">
        <v>36</v>
      </c>
      <c r="H207" s="54" t="s">
        <v>37</v>
      </c>
      <c r="I207" s="54" t="s">
        <v>22</v>
      </c>
      <c r="J207" s="55" t="s">
        <v>431</v>
      </c>
      <c r="K207" s="54" t="s">
        <v>24</v>
      </c>
      <c r="L207" s="54" t="s">
        <v>25</v>
      </c>
      <c r="M207" s="56">
        <v>85</v>
      </c>
      <c r="N207" s="57">
        <v>162918</v>
      </c>
      <c r="O207" s="244"/>
    </row>
    <row r="208" spans="1:15" s="19" customFormat="1" ht="48" x14ac:dyDescent="0.2">
      <c r="A208" s="54" t="s">
        <v>369</v>
      </c>
      <c r="B208" s="54" t="s">
        <v>428</v>
      </c>
      <c r="C208" s="54" t="s">
        <v>429</v>
      </c>
      <c r="D208" s="242"/>
      <c r="E208" s="242"/>
      <c r="F208" s="54" t="s">
        <v>803</v>
      </c>
      <c r="G208" s="54" t="s">
        <v>36</v>
      </c>
      <c r="H208" s="54" t="s">
        <v>37</v>
      </c>
      <c r="I208" s="54" t="s">
        <v>22</v>
      </c>
      <c r="J208" s="55" t="s">
        <v>96</v>
      </c>
      <c r="K208" s="54" t="s">
        <v>20</v>
      </c>
      <c r="L208" s="54" t="s">
        <v>35</v>
      </c>
      <c r="M208" s="56">
        <v>80</v>
      </c>
      <c r="N208" s="57">
        <v>168840</v>
      </c>
      <c r="O208" s="244"/>
    </row>
    <row r="209" spans="1:15" s="19" customFormat="1" ht="16" x14ac:dyDescent="0.2">
      <c r="A209" s="54" t="s">
        <v>369</v>
      </c>
      <c r="B209" s="54" t="s">
        <v>428</v>
      </c>
      <c r="C209" s="54" t="s">
        <v>429</v>
      </c>
      <c r="D209" s="242"/>
      <c r="E209" s="242"/>
      <c r="F209" s="54" t="s">
        <v>803</v>
      </c>
      <c r="G209" s="54" t="s">
        <v>36</v>
      </c>
      <c r="H209" s="54" t="s">
        <v>37</v>
      </c>
      <c r="I209" s="54" t="s">
        <v>22</v>
      </c>
      <c r="J209" s="55" t="s">
        <v>432</v>
      </c>
      <c r="K209" s="54" t="s">
        <v>30</v>
      </c>
      <c r="L209" s="54" t="s">
        <v>31</v>
      </c>
      <c r="M209" s="56">
        <v>85</v>
      </c>
      <c r="N209" s="57">
        <v>166672</v>
      </c>
      <c r="O209" s="244"/>
    </row>
    <row r="210" spans="1:15" s="19" customFormat="1" ht="32" x14ac:dyDescent="0.2">
      <c r="A210" s="54" t="s">
        <v>369</v>
      </c>
      <c r="B210" s="54" t="s">
        <v>428</v>
      </c>
      <c r="C210" s="54" t="s">
        <v>429</v>
      </c>
      <c r="D210" s="243"/>
      <c r="E210" s="243"/>
      <c r="F210" s="54" t="s">
        <v>803</v>
      </c>
      <c r="G210" s="54" t="s">
        <v>36</v>
      </c>
      <c r="H210" s="54" t="s">
        <v>37</v>
      </c>
      <c r="I210" s="54" t="s">
        <v>22</v>
      </c>
      <c r="J210" s="55" t="s">
        <v>433</v>
      </c>
      <c r="K210" s="54" t="s">
        <v>24</v>
      </c>
      <c r="L210" s="54" t="s">
        <v>25</v>
      </c>
      <c r="M210" s="56">
        <v>85</v>
      </c>
      <c r="N210" s="57">
        <v>135711.79999999999</v>
      </c>
      <c r="O210" s="244"/>
    </row>
    <row r="211" spans="1:15" s="19" customFormat="1" ht="15" customHeight="1" x14ac:dyDescent="0.2">
      <c r="A211" s="54" t="s">
        <v>369</v>
      </c>
      <c r="B211" s="54" t="s">
        <v>373</v>
      </c>
      <c r="C211" s="54" t="s">
        <v>374</v>
      </c>
      <c r="D211" s="253" t="s">
        <v>375</v>
      </c>
      <c r="E211" s="253" t="str">
        <f>VLOOKUP(B211,Description!$A$2:$B$88,2,FALSE)</f>
        <v xml:space="preserve">interfaith dialogue and tourism. It aims to build a joint model for interfaith coexistence to be tested in the countries involved. </v>
      </c>
      <c r="F211" s="54" t="s">
        <v>803</v>
      </c>
      <c r="G211" s="54" t="s">
        <v>42</v>
      </c>
      <c r="H211" s="54" t="s">
        <v>43</v>
      </c>
      <c r="I211" s="54" t="s">
        <v>18</v>
      </c>
      <c r="J211" s="55" t="s">
        <v>376</v>
      </c>
      <c r="K211" s="54" t="s">
        <v>30</v>
      </c>
      <c r="L211" s="54" t="s">
        <v>31</v>
      </c>
      <c r="M211" s="56">
        <v>85</v>
      </c>
      <c r="N211" s="57">
        <v>247381.2</v>
      </c>
      <c r="O211" s="244">
        <f>SUMIF($C$3:$C$231,C211,$N$3:$N$231)</f>
        <v>805630.5</v>
      </c>
    </row>
    <row r="212" spans="1:15" s="19" customFormat="1" ht="32" x14ac:dyDescent="0.2">
      <c r="A212" s="54" t="s">
        <v>369</v>
      </c>
      <c r="B212" s="54" t="s">
        <v>373</v>
      </c>
      <c r="C212" s="54" t="s">
        <v>374</v>
      </c>
      <c r="D212" s="208"/>
      <c r="E212" s="208"/>
      <c r="F212" s="54" t="s">
        <v>803</v>
      </c>
      <c r="G212" s="54" t="s">
        <v>42</v>
      </c>
      <c r="H212" s="54" t="s">
        <v>43</v>
      </c>
      <c r="I212" s="54" t="s">
        <v>22</v>
      </c>
      <c r="J212" s="55" t="s">
        <v>377</v>
      </c>
      <c r="K212" s="54" t="s">
        <v>24</v>
      </c>
      <c r="L212" s="54" t="s">
        <v>25</v>
      </c>
      <c r="M212" s="56">
        <v>85</v>
      </c>
      <c r="N212" s="57">
        <v>182322</v>
      </c>
      <c r="O212" s="244"/>
    </row>
    <row r="213" spans="1:15" s="19" customFormat="1" ht="16" x14ac:dyDescent="0.2">
      <c r="A213" s="54" t="s">
        <v>369</v>
      </c>
      <c r="B213" s="54" t="s">
        <v>373</v>
      </c>
      <c r="C213" s="54" t="s">
        <v>374</v>
      </c>
      <c r="D213" s="208"/>
      <c r="E213" s="208"/>
      <c r="F213" s="54" t="s">
        <v>803</v>
      </c>
      <c r="G213" s="54" t="s">
        <v>42</v>
      </c>
      <c r="H213" s="54" t="s">
        <v>43</v>
      </c>
      <c r="I213" s="54" t="s">
        <v>22</v>
      </c>
      <c r="J213" s="55" t="s">
        <v>258</v>
      </c>
      <c r="K213" s="54" t="s">
        <v>20</v>
      </c>
      <c r="L213" s="54" t="s">
        <v>259</v>
      </c>
      <c r="M213" s="56">
        <v>80</v>
      </c>
      <c r="N213" s="57">
        <v>218635.2</v>
      </c>
      <c r="O213" s="244"/>
    </row>
    <row r="214" spans="1:15" s="19" customFormat="1" ht="48" x14ac:dyDescent="0.2">
      <c r="A214" s="54" t="s">
        <v>369</v>
      </c>
      <c r="B214" s="54" t="s">
        <v>373</v>
      </c>
      <c r="C214" s="54" t="s">
        <v>374</v>
      </c>
      <c r="D214" s="254"/>
      <c r="E214" s="254"/>
      <c r="F214" s="54" t="s">
        <v>803</v>
      </c>
      <c r="G214" s="54" t="s">
        <v>42</v>
      </c>
      <c r="H214" s="54" t="s">
        <v>43</v>
      </c>
      <c r="I214" s="54" t="s">
        <v>22</v>
      </c>
      <c r="J214" s="55" t="s">
        <v>378</v>
      </c>
      <c r="K214" s="54" t="s">
        <v>20</v>
      </c>
      <c r="L214" s="54" t="s">
        <v>35</v>
      </c>
      <c r="M214" s="56">
        <v>80</v>
      </c>
      <c r="N214" s="57">
        <v>157292.1</v>
      </c>
      <c r="O214" s="244"/>
    </row>
    <row r="215" spans="1:15" s="19" customFormat="1" ht="25.5" customHeight="1" x14ac:dyDescent="0.2">
      <c r="A215" s="54" t="s">
        <v>369</v>
      </c>
      <c r="B215" s="54" t="s">
        <v>481</v>
      </c>
      <c r="C215" s="54" t="s">
        <v>482</v>
      </c>
      <c r="D215" s="253" t="s">
        <v>483</v>
      </c>
      <c r="E215" s="253" t="str">
        <f>VLOOKUP(B215,Description!$A$2:$B$88,2,FALSE)</f>
        <v>To enhance the educational outcomes and professional orientation of students with special educational needs (SEN) in the South Adriatic by developing and implementing a cross-border mentoring model and a related strategy and action plan. This model will enhance access to inclusive and quality education, promoting learning resilience and smooth transitions between different educational levels and from school to the workforce, directly benefiting SEN students and educators in the program area.</v>
      </c>
      <c r="F215" s="54" t="s">
        <v>803</v>
      </c>
      <c r="G215" s="54" t="s">
        <v>36</v>
      </c>
      <c r="H215" s="54" t="s">
        <v>37</v>
      </c>
      <c r="I215" s="54" t="s">
        <v>18</v>
      </c>
      <c r="J215" s="55" t="s">
        <v>484</v>
      </c>
      <c r="K215" s="54" t="s">
        <v>30</v>
      </c>
      <c r="L215" s="54" t="s">
        <v>31</v>
      </c>
      <c r="M215" s="56">
        <v>85</v>
      </c>
      <c r="N215" s="57">
        <v>144823</v>
      </c>
      <c r="O215" s="244">
        <f>SUMIF($C$3:$C$231,C215,$N$3:$N$231)</f>
        <v>621974</v>
      </c>
    </row>
    <row r="216" spans="1:15" s="19" customFormat="1" ht="18" customHeight="1" x14ac:dyDescent="0.2">
      <c r="A216" s="54" t="s">
        <v>369</v>
      </c>
      <c r="B216" s="54" t="s">
        <v>481</v>
      </c>
      <c r="C216" s="54" t="s">
        <v>482</v>
      </c>
      <c r="D216" s="208" t="s">
        <v>483</v>
      </c>
      <c r="E216" s="208"/>
      <c r="F216" s="54" t="s">
        <v>803</v>
      </c>
      <c r="G216" s="54" t="s">
        <v>36</v>
      </c>
      <c r="H216" s="54" t="s">
        <v>37</v>
      </c>
      <c r="I216" s="54" t="s">
        <v>22</v>
      </c>
      <c r="J216" s="55" t="s">
        <v>485</v>
      </c>
      <c r="K216" s="54" t="s">
        <v>30</v>
      </c>
      <c r="L216" s="54" t="s">
        <v>31</v>
      </c>
      <c r="M216" s="56">
        <v>85</v>
      </c>
      <c r="N216" s="57">
        <v>98352.5</v>
      </c>
      <c r="O216" s="244"/>
    </row>
    <row r="217" spans="1:15" s="19" customFormat="1" ht="32" x14ac:dyDescent="0.2">
      <c r="A217" s="54" t="s">
        <v>369</v>
      </c>
      <c r="B217" s="54" t="s">
        <v>481</v>
      </c>
      <c r="C217" s="54" t="s">
        <v>482</v>
      </c>
      <c r="D217" s="208" t="s">
        <v>483</v>
      </c>
      <c r="E217" s="208"/>
      <c r="F217" s="54" t="s">
        <v>803</v>
      </c>
      <c r="G217" s="54" t="s">
        <v>36</v>
      </c>
      <c r="H217" s="54" t="s">
        <v>37</v>
      </c>
      <c r="I217" s="54" t="s">
        <v>22</v>
      </c>
      <c r="J217" s="55" t="s">
        <v>486</v>
      </c>
      <c r="K217" s="54" t="s">
        <v>24</v>
      </c>
      <c r="L217" s="54" t="s">
        <v>41</v>
      </c>
      <c r="M217" s="56">
        <v>85</v>
      </c>
      <c r="N217" s="57">
        <v>118510</v>
      </c>
      <c r="O217" s="244"/>
    </row>
    <row r="218" spans="1:15" s="19" customFormat="1" ht="32" x14ac:dyDescent="0.2">
      <c r="A218" s="54" t="s">
        <v>369</v>
      </c>
      <c r="B218" s="54" t="s">
        <v>481</v>
      </c>
      <c r="C218" s="54" t="s">
        <v>482</v>
      </c>
      <c r="D218" s="208" t="s">
        <v>483</v>
      </c>
      <c r="E218" s="208"/>
      <c r="F218" s="54" t="s">
        <v>803</v>
      </c>
      <c r="G218" s="54" t="s">
        <v>36</v>
      </c>
      <c r="H218" s="54" t="s">
        <v>37</v>
      </c>
      <c r="I218" s="54" t="s">
        <v>22</v>
      </c>
      <c r="J218" s="55" t="s">
        <v>487</v>
      </c>
      <c r="K218" s="54" t="s">
        <v>20</v>
      </c>
      <c r="L218" s="54" t="s">
        <v>67</v>
      </c>
      <c r="M218" s="56">
        <v>80</v>
      </c>
      <c r="N218" s="57">
        <v>144765.4</v>
      </c>
      <c r="O218" s="244"/>
    </row>
    <row r="219" spans="1:15" s="19" customFormat="1" ht="16" x14ac:dyDescent="0.2">
      <c r="A219" s="54" t="s">
        <v>369</v>
      </c>
      <c r="B219" s="54" t="s">
        <v>481</v>
      </c>
      <c r="C219" s="54" t="s">
        <v>482</v>
      </c>
      <c r="D219" s="254" t="s">
        <v>483</v>
      </c>
      <c r="E219" s="254"/>
      <c r="F219" s="54" t="s">
        <v>803</v>
      </c>
      <c r="G219" s="54" t="s">
        <v>36</v>
      </c>
      <c r="H219" s="54" t="s">
        <v>37</v>
      </c>
      <c r="I219" s="54" t="s">
        <v>22</v>
      </c>
      <c r="J219" s="55" t="s">
        <v>488</v>
      </c>
      <c r="K219" s="54" t="s">
        <v>20</v>
      </c>
      <c r="L219" s="54" t="s">
        <v>35</v>
      </c>
      <c r="M219" s="56">
        <v>80</v>
      </c>
      <c r="N219" s="57">
        <v>115523.1</v>
      </c>
      <c r="O219" s="244"/>
    </row>
    <row r="220" spans="1:15" s="19" customFormat="1" ht="16" x14ac:dyDescent="0.2">
      <c r="A220" s="54" t="s">
        <v>369</v>
      </c>
      <c r="B220" s="54" t="s">
        <v>456</v>
      </c>
      <c r="C220" s="54" t="s">
        <v>457</v>
      </c>
      <c r="D220" s="241" t="s">
        <v>458</v>
      </c>
      <c r="E220" s="241" t="str">
        <f>VLOOKUP(B220,Description!$A$2:$B$88,2,FALSE)</f>
        <v xml:space="preserve"> to  promote employment and entrepreneurship among NEETs, especially women, through the development of skills in the food and wine  sectors, fostering the creation of innovative and competitive micro-enterprises that contribute to local economic development and the enhancement of the gastronomic cultural heritage.</v>
      </c>
      <c r="F220" s="54" t="s">
        <v>803</v>
      </c>
      <c r="G220" s="54" t="s">
        <v>36</v>
      </c>
      <c r="H220" s="54" t="s">
        <v>37</v>
      </c>
      <c r="I220" s="54" t="s">
        <v>18</v>
      </c>
      <c r="J220" s="55" t="s">
        <v>459</v>
      </c>
      <c r="K220" s="54" t="s">
        <v>24</v>
      </c>
      <c r="L220" s="54" t="s">
        <v>126</v>
      </c>
      <c r="M220" s="56">
        <v>85</v>
      </c>
      <c r="N220" s="57">
        <v>186435</v>
      </c>
      <c r="O220" s="244">
        <f>SUMIF($C$3:$C$231,C220,$N$3:$N$231)</f>
        <v>888358.75</v>
      </c>
    </row>
    <row r="221" spans="1:15" s="19" customFormat="1" ht="16" x14ac:dyDescent="0.2">
      <c r="A221" s="54" t="s">
        <v>369</v>
      </c>
      <c r="B221" s="54" t="s">
        <v>456</v>
      </c>
      <c r="C221" s="54" t="s">
        <v>457</v>
      </c>
      <c r="D221" s="242"/>
      <c r="E221" s="242"/>
      <c r="F221" s="54" t="s">
        <v>803</v>
      </c>
      <c r="G221" s="54" t="s">
        <v>36</v>
      </c>
      <c r="H221" s="54" t="s">
        <v>37</v>
      </c>
      <c r="I221" s="54" t="s">
        <v>22</v>
      </c>
      <c r="J221" s="55" t="s">
        <v>460</v>
      </c>
      <c r="K221" s="54" t="s">
        <v>20</v>
      </c>
      <c r="L221" s="54" t="s">
        <v>67</v>
      </c>
      <c r="M221" s="56">
        <v>80</v>
      </c>
      <c r="N221" s="57">
        <v>157500</v>
      </c>
      <c r="O221" s="244"/>
    </row>
    <row r="222" spans="1:15" s="19" customFormat="1" ht="16" x14ac:dyDescent="0.2">
      <c r="A222" s="54" t="s">
        <v>369</v>
      </c>
      <c r="B222" s="54" t="s">
        <v>456</v>
      </c>
      <c r="C222" s="54" t="s">
        <v>457</v>
      </c>
      <c r="D222" s="242"/>
      <c r="E222" s="242"/>
      <c r="F222" s="54" t="s">
        <v>803</v>
      </c>
      <c r="G222" s="54" t="s">
        <v>36</v>
      </c>
      <c r="H222" s="54" t="s">
        <v>37</v>
      </c>
      <c r="I222" s="54" t="s">
        <v>22</v>
      </c>
      <c r="J222" s="55" t="s">
        <v>56</v>
      </c>
      <c r="K222" s="54" t="s">
        <v>30</v>
      </c>
      <c r="L222" s="54" t="s">
        <v>31</v>
      </c>
      <c r="M222" s="56">
        <v>85</v>
      </c>
      <c r="N222" s="57">
        <v>169470</v>
      </c>
      <c r="O222" s="244"/>
    </row>
    <row r="223" spans="1:15" s="19" customFormat="1" ht="16" x14ac:dyDescent="0.2">
      <c r="A223" s="54" t="s">
        <v>369</v>
      </c>
      <c r="B223" s="54" t="s">
        <v>456</v>
      </c>
      <c r="C223" s="54" t="s">
        <v>457</v>
      </c>
      <c r="D223" s="242"/>
      <c r="E223" s="242"/>
      <c r="F223" s="54" t="s">
        <v>803</v>
      </c>
      <c r="G223" s="54" t="s">
        <v>36</v>
      </c>
      <c r="H223" s="54" t="s">
        <v>37</v>
      </c>
      <c r="I223" s="54" t="s">
        <v>22</v>
      </c>
      <c r="J223" s="55" t="s">
        <v>124</v>
      </c>
      <c r="K223" s="54" t="s">
        <v>24</v>
      </c>
      <c r="L223" s="54" t="s">
        <v>25</v>
      </c>
      <c r="M223" s="56">
        <v>85</v>
      </c>
      <c r="N223" s="57">
        <v>107100</v>
      </c>
      <c r="O223" s="244"/>
    </row>
    <row r="224" spans="1:15" s="19" customFormat="1" ht="16" x14ac:dyDescent="0.2">
      <c r="A224" s="54" t="s">
        <v>369</v>
      </c>
      <c r="B224" s="54" t="s">
        <v>456</v>
      </c>
      <c r="C224" s="54" t="s">
        <v>457</v>
      </c>
      <c r="D224" s="242"/>
      <c r="E224" s="242"/>
      <c r="F224" s="54" t="s">
        <v>803</v>
      </c>
      <c r="G224" s="54" t="s">
        <v>36</v>
      </c>
      <c r="H224" s="54" t="s">
        <v>37</v>
      </c>
      <c r="I224" s="54" t="s">
        <v>22</v>
      </c>
      <c r="J224" s="55" t="s">
        <v>461</v>
      </c>
      <c r="K224" s="54" t="s">
        <v>20</v>
      </c>
      <c r="L224" s="54" t="s">
        <v>67</v>
      </c>
      <c r="M224" s="56">
        <v>80</v>
      </c>
      <c r="N224" s="57">
        <v>114030</v>
      </c>
      <c r="O224" s="244"/>
    </row>
    <row r="225" spans="1:15" s="19" customFormat="1" ht="16" x14ac:dyDescent="0.2">
      <c r="A225" s="54" t="s">
        <v>369</v>
      </c>
      <c r="B225" s="54" t="s">
        <v>456</v>
      </c>
      <c r="C225" s="54" t="s">
        <v>457</v>
      </c>
      <c r="D225" s="243"/>
      <c r="E225" s="243"/>
      <c r="F225" s="54" t="s">
        <v>803</v>
      </c>
      <c r="G225" s="54" t="s">
        <v>36</v>
      </c>
      <c r="H225" s="54" t="s">
        <v>37</v>
      </c>
      <c r="I225" s="54" t="s">
        <v>22</v>
      </c>
      <c r="J225" s="55" t="s">
        <v>88</v>
      </c>
      <c r="K225" s="54" t="s">
        <v>20</v>
      </c>
      <c r="L225" s="54" t="s">
        <v>35</v>
      </c>
      <c r="M225" s="56">
        <v>80</v>
      </c>
      <c r="N225" s="57">
        <v>153823.75</v>
      </c>
      <c r="O225" s="244"/>
    </row>
    <row r="226" spans="1:15" s="19" customFormat="1" ht="32" x14ac:dyDescent="0.2">
      <c r="A226" s="54" t="s">
        <v>369</v>
      </c>
      <c r="B226" s="54" t="s">
        <v>647</v>
      </c>
      <c r="C226" s="54" t="s">
        <v>648</v>
      </c>
      <c r="D226" s="241" t="s">
        <v>649</v>
      </c>
      <c r="E226" s="241" t="str">
        <f>VLOOKUP(B226,Description!$A$2:$B$88,2,FALSE)</f>
        <v>innovative and sustainable sport tourism in the South Adriatic region, stimulating economic growth, social inclusion, and public health, while leveraging sports and e-sports as tools for cultural exchange, active living, and regional development.</v>
      </c>
      <c r="F226" s="54" t="s">
        <v>803</v>
      </c>
      <c r="G226" s="54" t="s">
        <v>42</v>
      </c>
      <c r="H226" s="54" t="s">
        <v>43</v>
      </c>
      <c r="I226" s="54" t="s">
        <v>18</v>
      </c>
      <c r="J226" s="55" t="s">
        <v>650</v>
      </c>
      <c r="K226" s="54" t="s">
        <v>20</v>
      </c>
      <c r="L226" s="54" t="s">
        <v>67</v>
      </c>
      <c r="M226" s="56">
        <v>80</v>
      </c>
      <c r="N226" s="57">
        <v>216801</v>
      </c>
      <c r="O226" s="244">
        <f>SUMIF($C$3:$C$231,C226,$N$3:$N$231)</f>
        <v>1044330</v>
      </c>
    </row>
    <row r="227" spans="1:15" s="19" customFormat="1" ht="48" x14ac:dyDescent="0.2">
      <c r="A227" s="54" t="s">
        <v>369</v>
      </c>
      <c r="B227" s="54" t="s">
        <v>647</v>
      </c>
      <c r="C227" s="54" t="s">
        <v>648</v>
      </c>
      <c r="D227" s="242"/>
      <c r="E227" s="242"/>
      <c r="F227" s="54" t="s">
        <v>803</v>
      </c>
      <c r="G227" s="54" t="s">
        <v>42</v>
      </c>
      <c r="H227" s="54" t="s">
        <v>43</v>
      </c>
      <c r="I227" s="54" t="s">
        <v>22</v>
      </c>
      <c r="J227" s="55" t="s">
        <v>651</v>
      </c>
      <c r="K227" s="54" t="s">
        <v>20</v>
      </c>
      <c r="L227" s="54" t="s">
        <v>67</v>
      </c>
      <c r="M227" s="56">
        <v>80</v>
      </c>
      <c r="N227" s="57">
        <v>166770</v>
      </c>
      <c r="O227" s="244"/>
    </row>
    <row r="228" spans="1:15" s="19" customFormat="1" ht="48" x14ac:dyDescent="0.2">
      <c r="A228" s="54" t="s">
        <v>369</v>
      </c>
      <c r="B228" s="54" t="s">
        <v>647</v>
      </c>
      <c r="C228" s="54" t="s">
        <v>648</v>
      </c>
      <c r="D228" s="242"/>
      <c r="E228" s="242"/>
      <c r="F228" s="54" t="s">
        <v>803</v>
      </c>
      <c r="G228" s="54" t="s">
        <v>42</v>
      </c>
      <c r="H228" s="54" t="s">
        <v>43</v>
      </c>
      <c r="I228" s="54" t="s">
        <v>22</v>
      </c>
      <c r="J228" s="55" t="s">
        <v>96</v>
      </c>
      <c r="K228" s="54" t="s">
        <v>20</v>
      </c>
      <c r="L228" s="54" t="s">
        <v>35</v>
      </c>
      <c r="M228" s="56">
        <v>80</v>
      </c>
      <c r="N228" s="57">
        <v>165393</v>
      </c>
      <c r="O228" s="244"/>
    </row>
    <row r="229" spans="1:15" s="19" customFormat="1" ht="16" x14ac:dyDescent="0.2">
      <c r="A229" s="54" t="s">
        <v>369</v>
      </c>
      <c r="B229" s="54" t="s">
        <v>647</v>
      </c>
      <c r="C229" s="54" t="s">
        <v>648</v>
      </c>
      <c r="D229" s="242"/>
      <c r="E229" s="242"/>
      <c r="F229" s="54" t="s">
        <v>803</v>
      </c>
      <c r="G229" s="54" t="s">
        <v>42</v>
      </c>
      <c r="H229" s="54" t="s">
        <v>43</v>
      </c>
      <c r="I229" s="54" t="s">
        <v>22</v>
      </c>
      <c r="J229" s="55" t="s">
        <v>652</v>
      </c>
      <c r="K229" s="54" t="s">
        <v>20</v>
      </c>
      <c r="L229" s="54" t="s">
        <v>35</v>
      </c>
      <c r="M229" s="56">
        <v>80</v>
      </c>
      <c r="N229" s="57">
        <v>151266</v>
      </c>
      <c r="O229" s="244"/>
    </row>
    <row r="230" spans="1:15" s="19" customFormat="1" ht="16" x14ac:dyDescent="0.2">
      <c r="A230" s="54" t="s">
        <v>369</v>
      </c>
      <c r="B230" s="54" t="s">
        <v>647</v>
      </c>
      <c r="C230" s="54" t="s">
        <v>648</v>
      </c>
      <c r="D230" s="242"/>
      <c r="E230" s="242"/>
      <c r="F230" s="54" t="s">
        <v>803</v>
      </c>
      <c r="G230" s="54" t="s">
        <v>42</v>
      </c>
      <c r="H230" s="54" t="s">
        <v>43</v>
      </c>
      <c r="I230" s="54" t="s">
        <v>22</v>
      </c>
      <c r="J230" s="55" t="s">
        <v>653</v>
      </c>
      <c r="K230" s="54" t="s">
        <v>30</v>
      </c>
      <c r="L230" s="54" t="s">
        <v>31</v>
      </c>
      <c r="M230" s="56">
        <v>85</v>
      </c>
      <c r="N230" s="57">
        <v>172000</v>
      </c>
      <c r="O230" s="244"/>
    </row>
    <row r="231" spans="1:15" s="19" customFormat="1" ht="16" x14ac:dyDescent="0.2">
      <c r="A231" s="54" t="s">
        <v>369</v>
      </c>
      <c r="B231" s="54" t="s">
        <v>647</v>
      </c>
      <c r="C231" s="54" t="s">
        <v>648</v>
      </c>
      <c r="D231" s="243"/>
      <c r="E231" s="243"/>
      <c r="F231" s="54" t="s">
        <v>803</v>
      </c>
      <c r="G231" s="54" t="s">
        <v>42</v>
      </c>
      <c r="H231" s="54" t="s">
        <v>43</v>
      </c>
      <c r="I231" s="54" t="s">
        <v>22</v>
      </c>
      <c r="J231" s="55" t="s">
        <v>654</v>
      </c>
      <c r="K231" s="54" t="s">
        <v>24</v>
      </c>
      <c r="L231" s="54" t="s">
        <v>25</v>
      </c>
      <c r="M231" s="56">
        <v>85</v>
      </c>
      <c r="N231" s="57">
        <v>172100</v>
      </c>
      <c r="O231" s="244"/>
    </row>
    <row r="232" spans="1:15" x14ac:dyDescent="0.2">
      <c r="N232" s="22">
        <f>SUM(N3:N231)</f>
        <v>40873409.330000013</v>
      </c>
      <c r="O232" s="22">
        <f>SUM(O3:O231)</f>
        <v>40873409.329999991</v>
      </c>
    </row>
    <row r="234" spans="1:15" s="19" customFormat="1" x14ac:dyDescent="0.2">
      <c r="A234" s="18" t="s">
        <v>794</v>
      </c>
      <c r="B234" s="18">
        <f>COUNTIF($I$3:$I$231,"*Lead*")</f>
        <v>43</v>
      </c>
      <c r="C234" s="16">
        <f>B234/$B$234</f>
        <v>1</v>
      </c>
    </row>
    <row r="235" spans="1:15" s="19" customFormat="1" x14ac:dyDescent="0.2">
      <c r="A235" s="18" t="s">
        <v>795</v>
      </c>
      <c r="B235" s="18">
        <f>COUNTIFS($I$3:$I$231,"*Lead*",$F$3:$F$231,"*PA 1*")</f>
        <v>10</v>
      </c>
      <c r="C235" s="16">
        <f>B235/$B$234</f>
        <v>0.23255813953488372</v>
      </c>
    </row>
    <row r="236" spans="1:15" s="19" customFormat="1" x14ac:dyDescent="0.2">
      <c r="A236" s="18" t="s">
        <v>796</v>
      </c>
      <c r="B236" s="18">
        <f>COUNTIFS($I$3:$I$231,"*Lead*",$F$3:$F$231,"*PA 2*")</f>
        <v>16</v>
      </c>
      <c r="C236" s="16">
        <f t="shared" ref="C236:C239" si="0">B236/$B$234</f>
        <v>0.37209302325581395</v>
      </c>
    </row>
    <row r="237" spans="1:15" s="19" customFormat="1" x14ac:dyDescent="0.2">
      <c r="A237" s="18" t="s">
        <v>797</v>
      </c>
      <c r="B237" s="18">
        <f>COUNTIFS($I$3:$I$231,"*Lead*",$F$3:$F$231,"*PA 3*")</f>
        <v>6</v>
      </c>
      <c r="C237" s="16">
        <f t="shared" si="0"/>
        <v>0.13953488372093023</v>
      </c>
    </row>
    <row r="238" spans="1:15" s="19" customFormat="1" x14ac:dyDescent="0.2">
      <c r="A238" s="18" t="s">
        <v>798</v>
      </c>
      <c r="B238" s="18">
        <f>COUNTIFS($I$3:$I$231,"*Lead*",$F$3:$F$231,"*PA 4*")</f>
        <v>11</v>
      </c>
      <c r="C238" s="16">
        <f t="shared" si="0"/>
        <v>0.2558139534883721</v>
      </c>
    </row>
    <row r="239" spans="1:15" s="19" customFormat="1" x14ac:dyDescent="0.2">
      <c r="A239" s="18" t="s">
        <v>799</v>
      </c>
      <c r="B239" s="18">
        <f>COUNTIFS($I$3:$I$231,"*Lead*",$F$3:$F$231,"*PA 5*")</f>
        <v>0</v>
      </c>
      <c r="C239" s="16">
        <f t="shared" si="0"/>
        <v>0</v>
      </c>
    </row>
    <row r="240" spans="1:15" s="19" customFormat="1" x14ac:dyDescent="0.2"/>
    <row r="241" spans="1:3" s="19" customFormat="1" x14ac:dyDescent="0.2">
      <c r="A241" s="34" t="s">
        <v>806</v>
      </c>
      <c r="B241" s="20">
        <f>SUM($N$3:$N$231)</f>
        <v>40873409.330000013</v>
      </c>
      <c r="C241" s="17">
        <f>B241/$B$241</f>
        <v>1</v>
      </c>
    </row>
    <row r="242" spans="1:3" s="19" customFormat="1" x14ac:dyDescent="0.2">
      <c r="A242" s="34" t="s">
        <v>807</v>
      </c>
      <c r="B242" s="20">
        <f>SUMIF($F$3:$F$231, "PA 1",$N$3:$N$231)</f>
        <v>9670429.0099999998</v>
      </c>
      <c r="C242" s="17">
        <f t="shared" ref="C242:C246" si="1">B242/$B$241</f>
        <v>0.23659462639692641</v>
      </c>
    </row>
    <row r="243" spans="1:3" s="19" customFormat="1" x14ac:dyDescent="0.2">
      <c r="A243" s="34" t="s">
        <v>808</v>
      </c>
      <c r="B243" s="20">
        <f>SUMIF($F$3:$F$231, "PA 2",$N$3:$N$231)</f>
        <v>15503987.519999998</v>
      </c>
      <c r="C243" s="17">
        <f t="shared" si="1"/>
        <v>0.37931720828143584</v>
      </c>
    </row>
    <row r="244" spans="1:3" s="19" customFormat="1" x14ac:dyDescent="0.2">
      <c r="A244" s="34" t="s">
        <v>809</v>
      </c>
      <c r="B244" s="20">
        <f>SUMIF($F$3:$F$231, "PA 3",$N$3:$N$231)</f>
        <v>6088006.29</v>
      </c>
      <c r="C244" s="17">
        <f t="shared" si="1"/>
        <v>0.14894784628429716</v>
      </c>
    </row>
    <row r="245" spans="1:3" s="19" customFormat="1" x14ac:dyDescent="0.2">
      <c r="A245" s="34" t="s">
        <v>810</v>
      </c>
      <c r="B245" s="20">
        <f>SUMIF($F$3:$F$231, "PA 4",$N$3:$N$231)</f>
        <v>9610986.5099999998</v>
      </c>
      <c r="C245" s="17">
        <f t="shared" si="1"/>
        <v>0.23514031903734017</v>
      </c>
    </row>
    <row r="246" spans="1:3" s="19" customFormat="1" x14ac:dyDescent="0.2">
      <c r="A246" s="34" t="s">
        <v>811</v>
      </c>
      <c r="B246" s="20">
        <f>SUMIF($F$3:$F$231, "PA 5",$N$3:$N$231)</f>
        <v>0</v>
      </c>
      <c r="C246" s="17">
        <f t="shared" si="1"/>
        <v>0</v>
      </c>
    </row>
    <row r="247" spans="1:3" s="19" customFormat="1" x14ac:dyDescent="0.2"/>
    <row r="248" spans="1:3" s="19" customFormat="1" ht="16" x14ac:dyDescent="0.2">
      <c r="A248" s="35" t="s">
        <v>812</v>
      </c>
      <c r="B248" s="36">
        <f>SUM($N$3:$N$231)</f>
        <v>40873409.330000013</v>
      </c>
      <c r="C248" s="16">
        <f>B248/$B$248</f>
        <v>1</v>
      </c>
    </row>
    <row r="249" spans="1:3" s="19" customFormat="1" x14ac:dyDescent="0.2">
      <c r="A249" s="18" t="s">
        <v>20</v>
      </c>
      <c r="B249" s="36">
        <f>SUMIF($K$3:$K$231,A249,$N$3:$N$231)</f>
        <v>22009032.030000005</v>
      </c>
      <c r="C249" s="16">
        <f t="shared" ref="C249:C251" si="2">B249/$B$248</f>
        <v>0.53846822153506901</v>
      </c>
    </row>
    <row r="250" spans="1:3" s="19" customFormat="1" x14ac:dyDescent="0.2">
      <c r="A250" s="18" t="s">
        <v>24</v>
      </c>
      <c r="B250" s="36">
        <f>SUMIF($K$3:$K$231,A250,$N$3:$N$231)</f>
        <v>10253434.860000003</v>
      </c>
      <c r="C250" s="16">
        <f t="shared" si="2"/>
        <v>0.25085832153654603</v>
      </c>
    </row>
    <row r="251" spans="1:3" s="19" customFormat="1" x14ac:dyDescent="0.2">
      <c r="A251" s="18" t="s">
        <v>30</v>
      </c>
      <c r="B251" s="36">
        <f>SUMIF($K$3:$K$231,A251,$N$3:$N$231)</f>
        <v>8610942.4399999995</v>
      </c>
      <c r="C251" s="16">
        <f t="shared" si="2"/>
        <v>0.21067345692838479</v>
      </c>
    </row>
  </sheetData>
  <autoFilter ref="A2:O232" xr:uid="{00000000-0009-0000-0000-000006000000}"/>
  <mergeCells count="129">
    <mergeCell ref="D220:D225"/>
    <mergeCell ref="E220:E225"/>
    <mergeCell ref="O220:O225"/>
    <mergeCell ref="D215:D219"/>
    <mergeCell ref="E215:E219"/>
    <mergeCell ref="O215:O219"/>
    <mergeCell ref="D163:D166"/>
    <mergeCell ref="E163:E166"/>
    <mergeCell ref="O163:O166"/>
    <mergeCell ref="D177:D181"/>
    <mergeCell ref="E177:E181"/>
    <mergeCell ref="O177:O181"/>
    <mergeCell ref="D182:D187"/>
    <mergeCell ref="E182:E187"/>
    <mergeCell ref="O182:O187"/>
    <mergeCell ref="D171:D176"/>
    <mergeCell ref="E171:E176"/>
    <mergeCell ref="O171:O176"/>
    <mergeCell ref="D123:D126"/>
    <mergeCell ref="E123:E126"/>
    <mergeCell ref="O123:O126"/>
    <mergeCell ref="D194:D198"/>
    <mergeCell ref="E194:E198"/>
    <mergeCell ref="O194:O198"/>
    <mergeCell ref="D211:D214"/>
    <mergeCell ref="E211:E214"/>
    <mergeCell ref="O211:O214"/>
    <mergeCell ref="D205:D210"/>
    <mergeCell ref="E205:E210"/>
    <mergeCell ref="O205:O210"/>
    <mergeCell ref="D151:D156"/>
    <mergeCell ref="E151:E156"/>
    <mergeCell ref="O151:O156"/>
    <mergeCell ref="D132:D135"/>
    <mergeCell ref="E132:E135"/>
    <mergeCell ref="O132:O135"/>
    <mergeCell ref="D136:D141"/>
    <mergeCell ref="E136:E141"/>
    <mergeCell ref="O136:O141"/>
    <mergeCell ref="D77:D82"/>
    <mergeCell ref="E77:E82"/>
    <mergeCell ref="O77:O82"/>
    <mergeCell ref="D59:D64"/>
    <mergeCell ref="E59:E64"/>
    <mergeCell ref="O59:O64"/>
    <mergeCell ref="D119:D122"/>
    <mergeCell ref="E119:E122"/>
    <mergeCell ref="O119:O122"/>
    <mergeCell ref="D104:D108"/>
    <mergeCell ref="E104:E108"/>
    <mergeCell ref="O104:O108"/>
    <mergeCell ref="D71:D76"/>
    <mergeCell ref="E71:E76"/>
    <mergeCell ref="O71:O76"/>
    <mergeCell ref="D9:D13"/>
    <mergeCell ref="E9:E13"/>
    <mergeCell ref="O9:O13"/>
    <mergeCell ref="D147:D150"/>
    <mergeCell ref="E147:E150"/>
    <mergeCell ref="O147:O150"/>
    <mergeCell ref="D48:D53"/>
    <mergeCell ref="E48:E53"/>
    <mergeCell ref="O48:O53"/>
    <mergeCell ref="D54:D58"/>
    <mergeCell ref="E54:E58"/>
    <mergeCell ref="O54:O58"/>
    <mergeCell ref="D26:D31"/>
    <mergeCell ref="E26:E31"/>
    <mergeCell ref="O26:O31"/>
    <mergeCell ref="D115:D118"/>
    <mergeCell ref="E115:E118"/>
    <mergeCell ref="O115:O118"/>
    <mergeCell ref="D14:D19"/>
    <mergeCell ref="E14:E19"/>
    <mergeCell ref="O14:O19"/>
    <mergeCell ref="D142:D146"/>
    <mergeCell ref="E142:E146"/>
    <mergeCell ref="O142:O146"/>
    <mergeCell ref="D157:D162"/>
    <mergeCell ref="E157:E162"/>
    <mergeCell ref="O157:O162"/>
    <mergeCell ref="D167:D170"/>
    <mergeCell ref="E167:E170"/>
    <mergeCell ref="O167:O170"/>
    <mergeCell ref="D38:D41"/>
    <mergeCell ref="E38:E41"/>
    <mergeCell ref="O38:O41"/>
    <mergeCell ref="D20:D25"/>
    <mergeCell ref="E20:E25"/>
    <mergeCell ref="O20:O25"/>
    <mergeCell ref="D42:D47"/>
    <mergeCell ref="E42:E47"/>
    <mergeCell ref="O42:O47"/>
    <mergeCell ref="D99:D103"/>
    <mergeCell ref="E99:E103"/>
    <mergeCell ref="O99:O103"/>
    <mergeCell ref="D83:D87"/>
    <mergeCell ref="E83:E87"/>
    <mergeCell ref="O83:O87"/>
    <mergeCell ref="D88:D92"/>
    <mergeCell ref="E88:E92"/>
    <mergeCell ref="O88:O92"/>
    <mergeCell ref="D93:D98"/>
    <mergeCell ref="E93:E98"/>
    <mergeCell ref="O93:O98"/>
    <mergeCell ref="D226:D231"/>
    <mergeCell ref="E226:E231"/>
    <mergeCell ref="O226:O231"/>
    <mergeCell ref="D3:D8"/>
    <mergeCell ref="E3:E8"/>
    <mergeCell ref="O3:O8"/>
    <mergeCell ref="D109:D114"/>
    <mergeCell ref="E109:E114"/>
    <mergeCell ref="O109:O114"/>
    <mergeCell ref="D32:D37"/>
    <mergeCell ref="E32:E37"/>
    <mergeCell ref="O32:O37"/>
    <mergeCell ref="D65:D70"/>
    <mergeCell ref="E65:E70"/>
    <mergeCell ref="O65:O70"/>
    <mergeCell ref="D199:D204"/>
    <mergeCell ref="E199:E204"/>
    <mergeCell ref="O199:O204"/>
    <mergeCell ref="D188:D193"/>
    <mergeCell ref="E188:E193"/>
    <mergeCell ref="O188:O193"/>
    <mergeCell ref="D127:D131"/>
    <mergeCell ref="E127:E131"/>
    <mergeCell ref="O127:O1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7</vt:i4>
      </vt:variant>
    </vt:vector>
  </HeadingPairs>
  <TitlesOfParts>
    <vt:vector size="7" baseType="lpstr">
      <vt:lpstr>Legenda_art_49_CPR</vt:lpstr>
      <vt:lpstr>Dates_IC</vt:lpstr>
      <vt:lpstr>List of all approved projects</vt:lpstr>
      <vt:lpstr>Description</vt:lpstr>
      <vt:lpstr>Small Scales Projects</vt:lpstr>
      <vt:lpstr>Strategic Projects</vt:lpstr>
      <vt:lpstr>Standard Projects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2025-11-13T07:15:45Z</dcterms:created>
  <dcterms:modified xsi:type="dcterms:W3CDTF">2026-01-14T14:06:50Z</dcterms:modified>
</cp:coreProperties>
</file>